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9045" activeTab="2"/>
  </bookViews>
  <sheets>
    <sheet name="Inscriptions" sheetId="1" r:id="rId1"/>
    <sheet name="Concours" sheetId="2" r:id="rId2"/>
    <sheet name="Résultats" sheetId="3" r:id="rId3"/>
    <sheet name="Tirage_origine" sheetId="4" state="hidden" r:id="rId4"/>
    <sheet name="Terrain" sheetId="5" state="hidden" r:id="rId5"/>
  </sheets>
  <definedNames>
    <definedName name="_xlnm.Print_Titles" localSheetId="2">'Résultats'!$2:$2</definedName>
    <definedName name="Tirage">#REF!</definedName>
    <definedName name="Tirage_et_Terrains">'Terrain'!$A$1:$U$23</definedName>
  </definedNames>
  <calcPr fullCalcOnLoad="1"/>
</workbook>
</file>

<file path=xl/sharedStrings.xml><?xml version="1.0" encoding="utf-8"?>
<sst xmlns="http://schemas.openxmlformats.org/spreadsheetml/2006/main" count="980" uniqueCount="290">
  <si>
    <t>Num_Eq</t>
  </si>
  <si>
    <t>Adv_1</t>
  </si>
  <si>
    <t>Adv_2</t>
  </si>
  <si>
    <t>Adv_3</t>
  </si>
  <si>
    <t>Adv_4</t>
  </si>
  <si>
    <t>Adv_5</t>
  </si>
  <si>
    <t>Adv_6</t>
  </si>
  <si>
    <t>Adv_7</t>
  </si>
  <si>
    <t>Contrôle 1</t>
  </si>
  <si>
    <t>Contrôle 2</t>
  </si>
  <si>
    <t>Contrôle 3</t>
  </si>
  <si>
    <t>Contrôle 4</t>
  </si>
  <si>
    <t>Contrôle 5</t>
  </si>
  <si>
    <t>Contrôle 6</t>
  </si>
  <si>
    <t>Contrôle 7</t>
  </si>
  <si>
    <t>Nombre</t>
  </si>
  <si>
    <t>G</t>
  </si>
  <si>
    <t>1ère partie</t>
  </si>
  <si>
    <t>2ème partie</t>
  </si>
  <si>
    <t>3ème partie</t>
  </si>
  <si>
    <t>4ème partie</t>
  </si>
  <si>
    <t>5ème partie</t>
  </si>
  <si>
    <t>6ème partie</t>
  </si>
  <si>
    <t>7ème partie</t>
  </si>
  <si>
    <t>Nom_Eq</t>
  </si>
  <si>
    <t>Joueuse_3</t>
  </si>
  <si>
    <t>Joueuse_2</t>
  </si>
  <si>
    <t>Num_Equipe</t>
  </si>
  <si>
    <t>T1</t>
  </si>
  <si>
    <t>Adv1</t>
  </si>
  <si>
    <t>Eq</t>
  </si>
  <si>
    <t>Diff</t>
  </si>
  <si>
    <t>Tot1</t>
  </si>
  <si>
    <t>T2</t>
  </si>
  <si>
    <t>Adv2</t>
  </si>
  <si>
    <t>Tot2</t>
  </si>
  <si>
    <t>Adv3</t>
  </si>
  <si>
    <t>T3</t>
  </si>
  <si>
    <t>Tot3</t>
  </si>
  <si>
    <t>T4</t>
  </si>
  <si>
    <t>Adv4</t>
  </si>
  <si>
    <t>Tot4</t>
  </si>
  <si>
    <t>T5</t>
  </si>
  <si>
    <t>Adv5</t>
  </si>
  <si>
    <t>Tot5</t>
  </si>
  <si>
    <t>T6</t>
  </si>
  <si>
    <t>Adv6</t>
  </si>
  <si>
    <t>Tot6</t>
  </si>
  <si>
    <t>T7</t>
  </si>
  <si>
    <t>Adv7</t>
  </si>
  <si>
    <t>Tot7</t>
  </si>
  <si>
    <t>Bon1</t>
  </si>
  <si>
    <t>Bon2</t>
  </si>
  <si>
    <t>Bon3</t>
  </si>
  <si>
    <t>Bon4</t>
  </si>
  <si>
    <t>Bon5</t>
  </si>
  <si>
    <t>Bon6</t>
  </si>
  <si>
    <t>Bon7</t>
  </si>
  <si>
    <t>/</t>
  </si>
  <si>
    <t>Tirage et Terrains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</si>
  <si>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</si>
  <si>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</si>
  <si>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</si>
  <si>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</si>
  <si>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</si>
  <si>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</si>
  <si>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</si>
  <si>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</si>
  <si>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</si>
  <si>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</si>
  <si>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</si>
  <si>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</si>
  <si>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</si>
  <si>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</si>
  <si>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T</t>
  </si>
  <si>
    <t>Pour chaque ligne je cherche si un numéro existe plus de 1 fois</t>
  </si>
  <si>
    <t>Le total doit toujours égaler 820, pusque nous avons 40 équipes. (1+2+3+…+…+39+40=820). Sinon, cela signifie qu'il manque un ou plusieurs numéros et qu'un ou plusieurs autres sont en double.</t>
  </si>
  <si>
    <t>A</t>
  </si>
  <si>
    <t>B</t>
  </si>
  <si>
    <t>C</t>
  </si>
  <si>
    <t>D</t>
  </si>
  <si>
    <t>E</t>
  </si>
  <si>
    <t>F</t>
  </si>
  <si>
    <t>Nom_Equipe</t>
  </si>
  <si>
    <t>ST1</t>
  </si>
  <si>
    <t>ST2</t>
  </si>
  <si>
    <t>ST3</t>
  </si>
  <si>
    <t>ST4</t>
  </si>
  <si>
    <t>ST5</t>
  </si>
  <si>
    <t>ST6</t>
  </si>
  <si>
    <t>ST7</t>
  </si>
  <si>
    <t>PG</t>
  </si>
  <si>
    <t>CLT</t>
  </si>
  <si>
    <t>Joueuse2</t>
  </si>
  <si>
    <t>Joueuse3</t>
  </si>
  <si>
    <t>Nombre de partie(s) gagnée(s)</t>
  </si>
  <si>
    <t>Classement</t>
  </si>
  <si>
    <t>Société_1</t>
  </si>
  <si>
    <t>Société_2</t>
  </si>
  <si>
    <t>Société_3</t>
  </si>
  <si>
    <t>Société</t>
  </si>
  <si>
    <t>GA</t>
  </si>
  <si>
    <t>Nombre de bonus</t>
  </si>
  <si>
    <t>Goalavérage</t>
  </si>
  <si>
    <t>Club</t>
  </si>
  <si>
    <t>ConcatSté</t>
  </si>
  <si>
    <t>District</t>
  </si>
  <si>
    <t>Villefranche</t>
  </si>
  <si>
    <t>Inter-district</t>
  </si>
  <si>
    <t>Saint Affrique</t>
  </si>
  <si>
    <t>TAILLADE CATHY</t>
  </si>
  <si>
    <t>BRAZ CÉLIA</t>
  </si>
  <si>
    <t>TERRISSE GILBERTE</t>
  </si>
  <si>
    <t>RODES NATHALIE</t>
  </si>
  <si>
    <t>MARCILHAC NELLY</t>
  </si>
  <si>
    <t>LEBLOND CAROLINE</t>
  </si>
  <si>
    <t>BASTIDE VÉRONIQUE</t>
  </si>
  <si>
    <t>CENSI MATHILDE</t>
  </si>
  <si>
    <t>SALA AURÉLIE</t>
  </si>
  <si>
    <t>BONNEVIALE JACQUELINE</t>
  </si>
  <si>
    <t>HOT FRANÇOISE</t>
  </si>
  <si>
    <t>CASTRO MARIE-THÉRÈSE</t>
  </si>
  <si>
    <t>MARTIN STÉPHANIE</t>
  </si>
  <si>
    <t>NOTE MARIE</t>
  </si>
  <si>
    <t>PEGUES VALÉRIE</t>
  </si>
  <si>
    <t>ALARY - CALDAS CHRISTELLE</t>
  </si>
  <si>
    <t>ALARY ROSE MARIE</t>
  </si>
  <si>
    <t>MADEIRA CHRISTIANE</t>
  </si>
  <si>
    <t>PERIE SOPHIE</t>
  </si>
  <si>
    <t>PUECHBERTY SANDRINE</t>
  </si>
  <si>
    <t>CREYSSELS NATHALIE</t>
  </si>
  <si>
    <t>GUILBOT FRANCOISE</t>
  </si>
  <si>
    <t>FONTAINE-BERGER NATHALIE</t>
  </si>
  <si>
    <t>THURIES FRANCINE</t>
  </si>
  <si>
    <t>EDMOND DISSE VALÉRIE</t>
  </si>
  <si>
    <t>CANAC RENÉE</t>
  </si>
  <si>
    <t>GINESTET PRADALIER BRIGITTE</t>
  </si>
  <si>
    <t>GARRIGOU PATRICIA</t>
  </si>
  <si>
    <t>PAILHOUS EDWIGE</t>
  </si>
  <si>
    <t>AUBELEAU MATHILDE</t>
  </si>
  <si>
    <t>CARLES CATHERINE</t>
  </si>
  <si>
    <t>CHEVALME ANA</t>
  </si>
  <si>
    <t>LACROIX DOMINIQUE</t>
  </si>
  <si>
    <t>DUMOULIN SINDY</t>
  </si>
  <si>
    <t>BARRE CHRYSTEL</t>
  </si>
  <si>
    <t>BAREDON CÉLINE</t>
  </si>
  <si>
    <t>LEMOINE MARYSE</t>
  </si>
  <si>
    <t>BOS DOMINIQUE</t>
  </si>
  <si>
    <t>CHAUCHARD JACQUELINE</t>
  </si>
  <si>
    <t>GARGAILLO VÉRONIQUE</t>
  </si>
  <si>
    <t>PISSOT MYRIAM</t>
  </si>
  <si>
    <t>REYNES NADINE</t>
  </si>
  <si>
    <t>TITILLON ISABELLE</t>
  </si>
  <si>
    <t>DUPUIS MARIE-CHRISTINE</t>
  </si>
  <si>
    <t>BLANC LAURINE</t>
  </si>
  <si>
    <t>CARCENAC FABIENNE</t>
  </si>
  <si>
    <t>BOUDOU MARTINE</t>
  </si>
  <si>
    <t>BOSC LAETITIA</t>
  </si>
  <si>
    <t>ROQUES AMÉLIE</t>
  </si>
  <si>
    <t>COUDERC ISABELLE</t>
  </si>
  <si>
    <t>BLANC NATHALIE</t>
  </si>
  <si>
    <t>PRIVAT ANDRÉE</t>
  </si>
  <si>
    <t>VALDEBOUZE MARIE-CLAUDE</t>
  </si>
  <si>
    <t>PRIVAT GENEVIÈVE</t>
  </si>
  <si>
    <t>MATHIEU CORINNE</t>
  </si>
  <si>
    <t>IZARAR NATHALIE</t>
  </si>
  <si>
    <t>PAWLOWSKI NATACHA</t>
  </si>
  <si>
    <t>BORIES VÉRONIQUE</t>
  </si>
  <si>
    <t>MAUREL MARIE</t>
  </si>
  <si>
    <t>FALGUIERES SABINE</t>
  </si>
  <si>
    <t>DORODZALA CHANTAL</t>
  </si>
  <si>
    <t>HARLAUX MURIEL</t>
  </si>
  <si>
    <t>HUGONNENC PERRINE</t>
  </si>
  <si>
    <t>GRES RÉGINE</t>
  </si>
  <si>
    <t>CHEZE SÉVERINE</t>
  </si>
  <si>
    <t>POURCEL JOCELYNE</t>
  </si>
  <si>
    <t>BEC SYLVIE</t>
  </si>
  <si>
    <t>LACASSAGNE ELISE</t>
  </si>
  <si>
    <t>TEULIER DANIÈLE</t>
  </si>
  <si>
    <t>CAYLA CLAUDETTE</t>
  </si>
  <si>
    <t>IMBERT MAGALI</t>
  </si>
  <si>
    <t>CAYLA LAETITIA</t>
  </si>
  <si>
    <t>GELIS ANNE</t>
  </si>
  <si>
    <t>TERRISSE ELODIE</t>
  </si>
  <si>
    <t>BOURREL NATHALIE</t>
  </si>
  <si>
    <t>BORIES AURÉLIE</t>
  </si>
  <si>
    <t>ROUQUAYROL VALÉRIE</t>
  </si>
  <si>
    <t>ROUQUAYROL MARYLINE</t>
  </si>
  <si>
    <t>VAYSSETTES AURÉLIE</t>
  </si>
  <si>
    <t>CAILLOL MANON</t>
  </si>
  <si>
    <t>ROUQUIE MAGALI</t>
  </si>
  <si>
    <t>DUPIEUX CLAUDE</t>
  </si>
  <si>
    <t>GASTAL RAYMONDE</t>
  </si>
  <si>
    <t>MALIE NICOLE</t>
  </si>
  <si>
    <t>NAVIER MARTINE</t>
  </si>
  <si>
    <t>ROSSILLOL LAURE</t>
  </si>
  <si>
    <t>SALESSES CORINNE</t>
  </si>
  <si>
    <t>JAMMES NATHALIE</t>
  </si>
  <si>
    <t>MONNIER VIRGINIE</t>
  </si>
  <si>
    <t>DANES SABRINA</t>
  </si>
  <si>
    <t>CARLUS GABRIELLE</t>
  </si>
  <si>
    <t>ALRIC CLAUDINE</t>
  </si>
  <si>
    <t>ALEXANDRE HÉLÈNE</t>
  </si>
  <si>
    <t>ALEXANDRE AUDREY</t>
  </si>
  <si>
    <t>ISNARD ROSEMARY</t>
  </si>
  <si>
    <t>JEAN BAPTISTE MAGALI</t>
  </si>
  <si>
    <t>GENIEYS YOLANDE</t>
  </si>
  <si>
    <t>BOURBIER CATHERINE</t>
  </si>
  <si>
    <t>RICHARD MAURICETTE</t>
  </si>
  <si>
    <t>MAZARS SÉVERINE</t>
  </si>
  <si>
    <t>BAZIN PAULINE</t>
  </si>
  <si>
    <t>PUECH JENNIFER</t>
  </si>
  <si>
    <t>BOUVIALA CHRISTINE</t>
  </si>
  <si>
    <t>ARJALIES MONIQUE</t>
  </si>
  <si>
    <t>CAREL MAGUY</t>
  </si>
  <si>
    <t>COSTES ARMANDINE</t>
  </si>
  <si>
    <t>BROUSSOU MARIE-JOSÉ</t>
  </si>
  <si>
    <t>DELTORT MONIQUE</t>
  </si>
  <si>
    <t>NOYE AGNÈS</t>
  </si>
  <si>
    <t>CRINER EMMANUELLE</t>
  </si>
  <si>
    <t>FERREIRA MARIE-CLAUDE</t>
  </si>
  <si>
    <t>ALET CHRISTIANE</t>
  </si>
  <si>
    <t>BEZAT JOSIANE</t>
  </si>
  <si>
    <t>CAULET FRANCOISE</t>
  </si>
  <si>
    <t>NOYE ANAÏS</t>
  </si>
  <si>
    <t>ZULLO YVETTE</t>
  </si>
  <si>
    <t>ARTUS NICOLE</t>
  </si>
  <si>
    <t>MOLINARIE FLORENCE</t>
  </si>
  <si>
    <t>BOUTONNET GISÈLE</t>
  </si>
  <si>
    <t>BARREIROS INÈS</t>
  </si>
  <si>
    <t>POUGET CARINE</t>
  </si>
  <si>
    <t>NATALE ANNICK</t>
  </si>
  <si>
    <t>LANGUILLAT VALÉRIE</t>
  </si>
  <si>
    <t>CAMPERGUE LILIANE</t>
  </si>
  <si>
    <t>MAGRINA MARIE</t>
  </si>
  <si>
    <t>BAILLE ELODIE</t>
  </si>
  <si>
    <t>COTILLARD CECILIA</t>
  </si>
  <si>
    <t>GASC BÉATRICE</t>
  </si>
  <si>
    <t>BESOMBES SÉVERINE</t>
  </si>
  <si>
    <t>X</t>
  </si>
  <si>
    <t>10h05</t>
  </si>
  <si>
    <t>11h10</t>
  </si>
  <si>
    <t>12h05</t>
  </si>
  <si>
    <t>AP ESPALION</t>
  </si>
  <si>
    <t>CHABANON DOMINIQUE</t>
  </si>
  <si>
    <t>Espalion</t>
  </si>
  <si>
    <t>4 SAISONS</t>
  </si>
  <si>
    <t>MARCILLAC</t>
  </si>
  <si>
    <t>Panaché</t>
  </si>
  <si>
    <t>Rodez</t>
  </si>
  <si>
    <t>SEBAZAC</t>
  </si>
  <si>
    <t>CAMPOY ISABELLE</t>
  </si>
  <si>
    <t>LE NAYRAC</t>
  </si>
  <si>
    <t>PET CHEM SEVERAC</t>
  </si>
  <si>
    <t>Millau</t>
  </si>
  <si>
    <t>JP CAPDENAC</t>
  </si>
  <si>
    <t>PJ MILLAU</t>
  </si>
  <si>
    <t>LECOMTE Maria</t>
  </si>
  <si>
    <t>COMBES</t>
  </si>
  <si>
    <t>AGNAC</t>
  </si>
  <si>
    <t>Decazeville</t>
  </si>
  <si>
    <t>NUCES</t>
  </si>
  <si>
    <t>15h20</t>
  </si>
  <si>
    <t>CREISSELS</t>
  </si>
  <si>
    <t>BUT MONASTERE</t>
  </si>
  <si>
    <t>(pas de 3ème)</t>
  </si>
  <si>
    <t>JP LIVINHAC</t>
  </si>
  <si>
    <t>AP VIVIEZ</t>
  </si>
  <si>
    <t>MONTBAZENS</t>
  </si>
  <si>
    <t>HUGONNENC PE</t>
  </si>
  <si>
    <t>LA FOUILLADE</t>
  </si>
  <si>
    <t>PET ONET VILLAGE</t>
  </si>
  <si>
    <t>P VILLEFRANCHOISE</t>
  </si>
  <si>
    <t>CASSAGNES</t>
  </si>
  <si>
    <t>PRIMAUBE</t>
  </si>
  <si>
    <t>RIEUPEYROUX</t>
  </si>
  <si>
    <t>MALEVILLE</t>
  </si>
  <si>
    <t>QUATRE SAISONS</t>
  </si>
  <si>
    <t>AGUESSAC</t>
  </si>
  <si>
    <t>AUZITS</t>
  </si>
  <si>
    <t>COMPS LAGRANDVILLE</t>
  </si>
  <si>
    <t>DRULHE</t>
  </si>
  <si>
    <t>VIVIEZ</t>
  </si>
  <si>
    <t>PC CRANSAC</t>
  </si>
  <si>
    <t>PENCHOT</t>
  </si>
  <si>
    <t>CARCENAC</t>
  </si>
  <si>
    <t>STE RADEGONDE</t>
  </si>
  <si>
    <t>COSTES ROUGES</t>
  </si>
  <si>
    <t>()</t>
  </si>
  <si>
    <t>PETANQUE MONTBAZINOISE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</si>
</sst>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0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1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14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right" vertical="center" indent="1"/>
    </xf>
    <xf numFmtId="0" fontId="3" fillId="4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Border="1" applyAlignment="1" quotePrefix="1">
      <alignment vertical="center"/>
    </xf>
    <xf numFmtId="0" fontId="0" fillId="0" borderId="13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12" fillId="24" borderId="0" xfId="0" applyFont="1" applyFill="1" applyAlignment="1">
      <alignment/>
    </xf>
    <xf numFmtId="0" fontId="5" fillId="24" borderId="10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6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8" xfId="0" applyBorder="1" applyAlignment="1">
      <alignment horizontal="right" indent="2"/>
    </xf>
    <xf numFmtId="0" fontId="0" fillId="0" borderId="19" xfId="0" applyBorder="1" applyAlignment="1">
      <alignment horizontal="right" indent="2"/>
    </xf>
    <xf numFmtId="0" fontId="0" fillId="0" borderId="20" xfId="0" applyBorder="1" applyAlignment="1">
      <alignment horizontal="right" indent="2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1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5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11.421875" defaultRowHeight="12.75"/>
  <cols>
    <col min="1" max="1" width="8.421875" style="0" bestFit="1" customWidth="1"/>
    <col min="2" max="3" width="28.421875" style="0" bestFit="1" customWidth="1"/>
    <col min="4" max="4" width="30.140625" style="0" bestFit="1" customWidth="1"/>
    <col min="5" max="7" width="22.57421875" style="0" bestFit="1" customWidth="1"/>
    <col min="8" max="8" width="22.57421875" style="60" bestFit="1" customWidth="1"/>
    <col min="9" max="9" width="10.7109375" style="60" bestFit="1" customWidth="1"/>
    <col min="10" max="10" width="68.7109375" style="0" bestFit="1" customWidth="1"/>
  </cols>
  <sheetData>
    <row r="1" spans="1:10" ht="12.75">
      <c r="A1" s="1" t="s">
        <v>0</v>
      </c>
      <c r="B1" s="1" t="s">
        <v>24</v>
      </c>
      <c r="C1" s="1" t="s">
        <v>26</v>
      </c>
      <c r="D1" s="1" t="s">
        <v>25</v>
      </c>
      <c r="E1" s="45" t="s">
        <v>97</v>
      </c>
      <c r="F1" s="45" t="s">
        <v>98</v>
      </c>
      <c r="G1" s="45" t="s">
        <v>99</v>
      </c>
      <c r="H1" s="46" t="s">
        <v>100</v>
      </c>
      <c r="I1" s="46" t="s">
        <v>106</v>
      </c>
      <c r="J1" s="46" t="s">
        <v>105</v>
      </c>
    </row>
    <row r="2" spans="1:10" ht="12.75">
      <c r="A2" s="11">
        <v>1</v>
      </c>
      <c r="B2" s="66" t="s">
        <v>237</v>
      </c>
      <c r="C2" s="66" t="s">
        <v>238</v>
      </c>
      <c r="D2" s="66" t="s">
        <v>244</v>
      </c>
      <c r="E2" s="66" t="s">
        <v>243</v>
      </c>
      <c r="F2" s="66" t="s">
        <v>243</v>
      </c>
      <c r="G2" s="66" t="s">
        <v>243</v>
      </c>
      <c r="H2" s="66" t="s">
        <v>243</v>
      </c>
      <c r="I2" s="66" t="s">
        <v>245</v>
      </c>
      <c r="J2" t="str">
        <f aca="true" t="shared" si="0" ref="J2:J47">CONCATENATE(E2,"  ",F2,"  ",G2)</f>
        <v>AP ESPALION  AP ESPALION  AP ESPALION</v>
      </c>
    </row>
    <row r="3" spans="1:10" ht="12.75">
      <c r="A3" s="11">
        <v>2</v>
      </c>
      <c r="B3" s="66" t="s">
        <v>234</v>
      </c>
      <c r="C3" s="66" t="s">
        <v>235</v>
      </c>
      <c r="D3" s="66" t="s">
        <v>236</v>
      </c>
      <c r="E3" s="66" t="s">
        <v>246</v>
      </c>
      <c r="F3" s="66" t="s">
        <v>247</v>
      </c>
      <c r="G3" s="66" t="s">
        <v>246</v>
      </c>
      <c r="H3" s="66" t="s">
        <v>248</v>
      </c>
      <c r="I3" s="66" t="s">
        <v>249</v>
      </c>
      <c r="J3" t="str">
        <f t="shared" si="0"/>
        <v>4 SAISONS  MARCILLAC  4 SAISONS</v>
      </c>
    </row>
    <row r="4" spans="1:10" ht="12.75">
      <c r="A4" s="11">
        <v>3</v>
      </c>
      <c r="B4" s="66" t="s">
        <v>231</v>
      </c>
      <c r="C4" s="66" t="s">
        <v>232</v>
      </c>
      <c r="D4" s="66" t="s">
        <v>233</v>
      </c>
      <c r="E4" s="66" t="s">
        <v>246</v>
      </c>
      <c r="F4" s="66" t="s">
        <v>246</v>
      </c>
      <c r="G4" s="66" t="s">
        <v>246</v>
      </c>
      <c r="H4" s="66" t="s">
        <v>246</v>
      </c>
      <c r="I4" s="66" t="s">
        <v>249</v>
      </c>
      <c r="J4" t="str">
        <f t="shared" si="0"/>
        <v>4 SAISONS  4 SAISONS  4 SAISONS</v>
      </c>
    </row>
    <row r="5" spans="1:10" ht="12.75">
      <c r="A5" s="11">
        <v>4</v>
      </c>
      <c r="B5" s="66" t="s">
        <v>229</v>
      </c>
      <c r="C5" s="66" t="s">
        <v>251</v>
      </c>
      <c r="D5" s="66" t="s">
        <v>230</v>
      </c>
      <c r="E5" s="66" t="s">
        <v>250</v>
      </c>
      <c r="F5" s="66" t="s">
        <v>246</v>
      </c>
      <c r="G5" s="66" t="s">
        <v>246</v>
      </c>
      <c r="H5" s="66" t="s">
        <v>248</v>
      </c>
      <c r="I5" s="66" t="s">
        <v>249</v>
      </c>
      <c r="J5" t="str">
        <f t="shared" si="0"/>
        <v>SEBAZAC  4 SAISONS  4 SAISONS</v>
      </c>
    </row>
    <row r="6" spans="1:10" ht="12.75">
      <c r="A6" s="11">
        <v>5</v>
      </c>
      <c r="B6" s="66" t="s">
        <v>226</v>
      </c>
      <c r="C6" s="66" t="s">
        <v>227</v>
      </c>
      <c r="D6" s="66" t="s">
        <v>228</v>
      </c>
      <c r="E6" s="66" t="s">
        <v>246</v>
      </c>
      <c r="F6" s="66" t="s">
        <v>246</v>
      </c>
      <c r="G6" s="66" t="s">
        <v>247</v>
      </c>
      <c r="H6" s="66" t="s">
        <v>248</v>
      </c>
      <c r="I6" s="66" t="s">
        <v>249</v>
      </c>
      <c r="J6" t="str">
        <f t="shared" si="0"/>
        <v>4 SAISONS  4 SAISONS  MARCILLAC</v>
      </c>
    </row>
    <row r="7" spans="1:10" ht="12.75">
      <c r="A7" s="11">
        <v>6</v>
      </c>
      <c r="B7" s="66" t="s">
        <v>194</v>
      </c>
      <c r="C7" s="66" t="s">
        <v>195</v>
      </c>
      <c r="D7" s="66" t="s">
        <v>265</v>
      </c>
      <c r="E7" s="66" t="s">
        <v>252</v>
      </c>
      <c r="F7" s="66" t="s">
        <v>252</v>
      </c>
      <c r="G7" s="62"/>
      <c r="H7" s="66" t="s">
        <v>252</v>
      </c>
      <c r="I7" s="61" t="s">
        <v>245</v>
      </c>
      <c r="J7" t="str">
        <f t="shared" si="0"/>
        <v>LE NAYRAC  LE NAYRAC  </v>
      </c>
    </row>
    <row r="8" spans="1:10" ht="12.75">
      <c r="A8" s="11">
        <v>7</v>
      </c>
      <c r="B8" s="66" t="s">
        <v>191</v>
      </c>
      <c r="C8" s="66" t="s">
        <v>192</v>
      </c>
      <c r="D8" s="66" t="s">
        <v>193</v>
      </c>
      <c r="E8" s="66" t="s">
        <v>252</v>
      </c>
      <c r="F8" s="66" t="s">
        <v>252</v>
      </c>
      <c r="G8" s="66" t="s">
        <v>252</v>
      </c>
      <c r="H8" s="61" t="s">
        <v>252</v>
      </c>
      <c r="I8" s="61" t="s">
        <v>245</v>
      </c>
      <c r="J8" t="str">
        <f t="shared" si="0"/>
        <v>LE NAYRAC  LE NAYRAC  LE NAYRAC</v>
      </c>
    </row>
    <row r="9" spans="1:10" ht="12.75">
      <c r="A9" s="11">
        <v>8</v>
      </c>
      <c r="B9" s="66" t="s">
        <v>207</v>
      </c>
      <c r="C9" s="66" t="s">
        <v>208</v>
      </c>
      <c r="D9" s="66" t="s">
        <v>265</v>
      </c>
      <c r="E9" s="66" t="s">
        <v>253</v>
      </c>
      <c r="F9" s="66" t="s">
        <v>253</v>
      </c>
      <c r="H9" s="66" t="s">
        <v>253</v>
      </c>
      <c r="I9" s="61" t="s">
        <v>254</v>
      </c>
      <c r="J9" t="str">
        <f t="shared" si="0"/>
        <v>PET CHEM SEVERAC  PET CHEM SEVERAC  </v>
      </c>
    </row>
    <row r="10" spans="1:10" ht="12.75">
      <c r="A10" s="11">
        <v>9</v>
      </c>
      <c r="B10" s="66" t="s">
        <v>223</v>
      </c>
      <c r="C10" s="66" t="s">
        <v>224</v>
      </c>
      <c r="D10" s="66" t="s">
        <v>225</v>
      </c>
      <c r="E10" s="66" t="s">
        <v>250</v>
      </c>
      <c r="F10" s="66" t="s">
        <v>250</v>
      </c>
      <c r="G10" s="66" t="s">
        <v>250</v>
      </c>
      <c r="H10" s="66" t="s">
        <v>250</v>
      </c>
      <c r="I10" s="66" t="s">
        <v>249</v>
      </c>
      <c r="J10" t="str">
        <f t="shared" si="0"/>
        <v>SEBAZAC  SEBAZAC  SEBAZAC</v>
      </c>
    </row>
    <row r="11" spans="1:10" ht="12.75">
      <c r="A11" s="11">
        <v>10</v>
      </c>
      <c r="B11" s="66" t="s">
        <v>220</v>
      </c>
      <c r="C11" s="66" t="s">
        <v>221</v>
      </c>
      <c r="D11" s="66" t="s">
        <v>222</v>
      </c>
      <c r="E11" s="66" t="s">
        <v>255</v>
      </c>
      <c r="F11" s="66" t="s">
        <v>255</v>
      </c>
      <c r="G11" s="66" t="s">
        <v>255</v>
      </c>
      <c r="H11" s="66" t="s">
        <v>255</v>
      </c>
      <c r="I11" s="66" t="s">
        <v>107</v>
      </c>
      <c r="J11" t="str">
        <f t="shared" si="0"/>
        <v>JP CAPDENAC  JP CAPDENAC  JP CAPDENAC</v>
      </c>
    </row>
    <row r="12" spans="1:10" ht="12.75">
      <c r="A12" s="11">
        <v>11</v>
      </c>
      <c r="B12" s="66" t="s">
        <v>217</v>
      </c>
      <c r="C12" s="66" t="s">
        <v>218</v>
      </c>
      <c r="D12" s="66" t="s">
        <v>219</v>
      </c>
      <c r="E12" s="66" t="s">
        <v>250</v>
      </c>
      <c r="F12" s="66" t="s">
        <v>250</v>
      </c>
      <c r="G12" s="66" t="s">
        <v>250</v>
      </c>
      <c r="H12" s="66" t="s">
        <v>250</v>
      </c>
      <c r="I12" s="68" t="s">
        <v>249</v>
      </c>
      <c r="J12" t="str">
        <f t="shared" si="0"/>
        <v>SEBAZAC  SEBAZAC  SEBAZAC</v>
      </c>
    </row>
    <row r="13" spans="1:10" ht="12.75">
      <c r="A13" s="11">
        <v>12</v>
      </c>
      <c r="B13" s="66" t="s">
        <v>215</v>
      </c>
      <c r="C13" s="66" t="s">
        <v>216</v>
      </c>
      <c r="D13" s="66" t="s">
        <v>257</v>
      </c>
      <c r="E13" s="66" t="s">
        <v>256</v>
      </c>
      <c r="F13" s="66" t="s">
        <v>256</v>
      </c>
      <c r="G13" s="66" t="s">
        <v>256</v>
      </c>
      <c r="H13" s="66" t="s">
        <v>256</v>
      </c>
      <c r="I13" s="61" t="s">
        <v>254</v>
      </c>
      <c r="J13" t="str">
        <f t="shared" si="0"/>
        <v>PJ MILLAU  PJ MILLAU  PJ MILLAU</v>
      </c>
    </row>
    <row r="14" spans="1:10" ht="12.75">
      <c r="A14" s="11">
        <v>13</v>
      </c>
      <c r="B14" s="66" t="s">
        <v>212</v>
      </c>
      <c r="C14" s="66" t="s">
        <v>213</v>
      </c>
      <c r="D14" s="66" t="s">
        <v>214</v>
      </c>
      <c r="E14" s="66" t="s">
        <v>256</v>
      </c>
      <c r="F14" s="66" t="s">
        <v>256</v>
      </c>
      <c r="G14" s="66" t="s">
        <v>256</v>
      </c>
      <c r="H14" s="66" t="s">
        <v>256</v>
      </c>
      <c r="I14" s="61" t="s">
        <v>254</v>
      </c>
      <c r="J14" t="str">
        <f t="shared" si="0"/>
        <v>PJ MILLAU  PJ MILLAU  PJ MILLAU</v>
      </c>
    </row>
    <row r="15" spans="1:10" ht="12.75">
      <c r="A15" s="11">
        <v>14</v>
      </c>
      <c r="B15" s="66" t="s">
        <v>209</v>
      </c>
      <c r="C15" s="66" t="s">
        <v>210</v>
      </c>
      <c r="D15" s="66" t="s">
        <v>211</v>
      </c>
      <c r="E15" s="66" t="s">
        <v>258</v>
      </c>
      <c r="F15" s="66" t="s">
        <v>258</v>
      </c>
      <c r="G15" s="66" t="s">
        <v>259</v>
      </c>
      <c r="H15" s="66" t="s">
        <v>248</v>
      </c>
      <c r="I15" s="61" t="s">
        <v>260</v>
      </c>
      <c r="J15" t="str">
        <f t="shared" si="0"/>
        <v>COMBES  COMBES  AGNAC</v>
      </c>
    </row>
    <row r="16" spans="1:10" ht="12.75">
      <c r="A16" s="11">
        <v>15</v>
      </c>
      <c r="B16" s="66" t="s">
        <v>205</v>
      </c>
      <c r="C16" s="66" t="s">
        <v>288</v>
      </c>
      <c r="D16" s="66" t="s">
        <v>206</v>
      </c>
      <c r="E16" s="66" t="s">
        <v>261</v>
      </c>
      <c r="F16" s="66" t="s">
        <v>261</v>
      </c>
      <c r="G16" s="66" t="s">
        <v>261</v>
      </c>
      <c r="H16" s="66" t="s">
        <v>261</v>
      </c>
      <c r="I16" s="61" t="s">
        <v>249</v>
      </c>
      <c r="J16" t="str">
        <f t="shared" si="0"/>
        <v>NUCES  NUCES  NUCES</v>
      </c>
    </row>
    <row r="17" spans="1:10" ht="12.75">
      <c r="A17" s="11">
        <v>16</v>
      </c>
      <c r="B17" s="66" t="s">
        <v>202</v>
      </c>
      <c r="C17" s="66" t="s">
        <v>203</v>
      </c>
      <c r="D17" s="66" t="s">
        <v>204</v>
      </c>
      <c r="E17" s="66" t="s">
        <v>273</v>
      </c>
      <c r="F17" s="66" t="s">
        <v>273</v>
      </c>
      <c r="G17" s="66" t="s">
        <v>273</v>
      </c>
      <c r="H17" s="66" t="s">
        <v>273</v>
      </c>
      <c r="I17" s="61" t="s">
        <v>249</v>
      </c>
      <c r="J17" t="str">
        <f t="shared" si="0"/>
        <v>CASSAGNES  CASSAGNES  CASSAGNES</v>
      </c>
    </row>
    <row r="18" spans="1:10" ht="12.75">
      <c r="A18" s="11">
        <v>17</v>
      </c>
      <c r="B18" s="66" t="s">
        <v>199</v>
      </c>
      <c r="C18" s="66" t="s">
        <v>200</v>
      </c>
      <c r="D18" s="66" t="s">
        <v>201</v>
      </c>
      <c r="E18" s="66" t="s">
        <v>273</v>
      </c>
      <c r="F18" s="66" t="s">
        <v>273</v>
      </c>
      <c r="G18" s="66" t="s">
        <v>273</v>
      </c>
      <c r="H18" s="66" t="s">
        <v>273</v>
      </c>
      <c r="I18" s="61" t="s">
        <v>249</v>
      </c>
      <c r="J18" t="str">
        <f t="shared" si="0"/>
        <v>CASSAGNES  CASSAGNES  CASSAGNES</v>
      </c>
    </row>
    <row r="19" spans="1:10" ht="12.75">
      <c r="A19" s="11">
        <v>18</v>
      </c>
      <c r="B19" s="66" t="s">
        <v>196</v>
      </c>
      <c r="C19" s="66" t="s">
        <v>197</v>
      </c>
      <c r="D19" s="66" t="s">
        <v>198</v>
      </c>
      <c r="E19" s="66" t="s">
        <v>255</v>
      </c>
      <c r="F19" s="66" t="s">
        <v>255</v>
      </c>
      <c r="G19" s="66" t="s">
        <v>255</v>
      </c>
      <c r="H19" s="66" t="s">
        <v>255</v>
      </c>
      <c r="I19" s="68" t="s">
        <v>107</v>
      </c>
      <c r="J19" t="str">
        <f t="shared" si="0"/>
        <v>JP CAPDENAC  JP CAPDENAC  JP CAPDENAC</v>
      </c>
    </row>
    <row r="20" spans="1:10" ht="12.75">
      <c r="A20" s="11">
        <v>19</v>
      </c>
      <c r="B20" s="66" t="s">
        <v>188</v>
      </c>
      <c r="C20" s="66" t="s">
        <v>189</v>
      </c>
      <c r="D20" s="66" t="s">
        <v>190</v>
      </c>
      <c r="E20" s="66" t="s">
        <v>274</v>
      </c>
      <c r="F20" s="66" t="s">
        <v>274</v>
      </c>
      <c r="G20" s="66" t="s">
        <v>274</v>
      </c>
      <c r="H20" s="66" t="s">
        <v>274</v>
      </c>
      <c r="I20" s="61" t="s">
        <v>249</v>
      </c>
      <c r="J20" t="str">
        <f t="shared" si="0"/>
        <v>PRIMAUBE  PRIMAUBE  PRIMAUBE</v>
      </c>
    </row>
    <row r="21" spans="1:10" ht="12.75">
      <c r="A21" s="11">
        <v>20</v>
      </c>
      <c r="B21" s="66" t="s">
        <v>182</v>
      </c>
      <c r="C21" s="66" t="s">
        <v>183</v>
      </c>
      <c r="D21" s="66" t="s">
        <v>184</v>
      </c>
      <c r="E21" s="66" t="s">
        <v>263</v>
      </c>
      <c r="F21" s="66" t="s">
        <v>275</v>
      </c>
      <c r="G21" s="66" t="s">
        <v>263</v>
      </c>
      <c r="H21" s="66" t="s">
        <v>248</v>
      </c>
      <c r="I21" s="61" t="s">
        <v>108</v>
      </c>
      <c r="J21" t="str">
        <f t="shared" si="0"/>
        <v>CREISSELS  RIEUPEYROUX  CREISSELS</v>
      </c>
    </row>
    <row r="22" spans="1:10" ht="12.75">
      <c r="A22" s="11">
        <v>21</v>
      </c>
      <c r="B22" s="66" t="s">
        <v>185</v>
      </c>
      <c r="C22" s="66" t="s">
        <v>186</v>
      </c>
      <c r="D22" s="66" t="s">
        <v>187</v>
      </c>
      <c r="E22" s="66" t="s">
        <v>263</v>
      </c>
      <c r="F22" s="66" t="s">
        <v>263</v>
      </c>
      <c r="G22" s="66" t="s">
        <v>263</v>
      </c>
      <c r="H22" s="66" t="s">
        <v>263</v>
      </c>
      <c r="I22" s="61" t="s">
        <v>254</v>
      </c>
      <c r="J22" t="str">
        <f t="shared" si="0"/>
        <v>CREISSELS  CREISSELS  CREISSELS</v>
      </c>
    </row>
    <row r="23" spans="1:10" ht="12.75">
      <c r="A23" s="11">
        <v>22</v>
      </c>
      <c r="B23" s="66" t="s">
        <v>179</v>
      </c>
      <c r="C23" s="66" t="s">
        <v>180</v>
      </c>
      <c r="D23" s="66" t="s">
        <v>181</v>
      </c>
      <c r="E23" s="66" t="s">
        <v>276</v>
      </c>
      <c r="F23" s="66" t="s">
        <v>276</v>
      </c>
      <c r="G23" s="66" t="s">
        <v>276</v>
      </c>
      <c r="H23" s="66" t="s">
        <v>276</v>
      </c>
      <c r="I23" s="68" t="s">
        <v>107</v>
      </c>
      <c r="J23" t="str">
        <f t="shared" si="0"/>
        <v>MALEVILLE  MALEVILLE  MALEVILLE</v>
      </c>
    </row>
    <row r="24" spans="1:10" ht="12.75">
      <c r="A24" s="11">
        <v>23</v>
      </c>
      <c r="B24" s="66" t="s">
        <v>176</v>
      </c>
      <c r="C24" s="66" t="s">
        <v>177</v>
      </c>
      <c r="D24" s="66" t="s">
        <v>178</v>
      </c>
      <c r="E24" s="66" t="s">
        <v>276</v>
      </c>
      <c r="F24" s="66" t="s">
        <v>276</v>
      </c>
      <c r="G24" s="66" t="s">
        <v>276</v>
      </c>
      <c r="H24" s="66" t="s">
        <v>276</v>
      </c>
      <c r="I24" s="60" t="s">
        <v>107</v>
      </c>
      <c r="J24" t="str">
        <f t="shared" si="0"/>
        <v>MALEVILLE  MALEVILLE  MALEVILLE</v>
      </c>
    </row>
    <row r="25" spans="1:10" ht="12.75">
      <c r="A25" s="11">
        <v>24</v>
      </c>
      <c r="B25" s="66" t="s">
        <v>173</v>
      </c>
      <c r="C25" s="66" t="s">
        <v>174</v>
      </c>
      <c r="D25" s="66" t="s">
        <v>175</v>
      </c>
      <c r="E25" s="66" t="s">
        <v>276</v>
      </c>
      <c r="F25" s="66" t="s">
        <v>276</v>
      </c>
      <c r="G25" s="66" t="s">
        <v>276</v>
      </c>
      <c r="H25" s="66" t="s">
        <v>276</v>
      </c>
      <c r="I25" s="68" t="s">
        <v>107</v>
      </c>
      <c r="J25" t="str">
        <f t="shared" si="0"/>
        <v>MALEVILLE  MALEVILLE  MALEVILLE</v>
      </c>
    </row>
    <row r="26" spans="1:10" ht="12.75">
      <c r="A26" s="11">
        <v>25</v>
      </c>
      <c r="B26" s="66" t="s">
        <v>170</v>
      </c>
      <c r="C26" s="66" t="s">
        <v>171</v>
      </c>
      <c r="D26" s="66" t="s">
        <v>172</v>
      </c>
      <c r="E26" s="66" t="s">
        <v>268</v>
      </c>
      <c r="F26" s="66" t="s">
        <v>268</v>
      </c>
      <c r="G26" t="s">
        <v>269</v>
      </c>
      <c r="H26" t="s">
        <v>269</v>
      </c>
      <c r="I26" s="68" t="s">
        <v>260</v>
      </c>
      <c r="J26" t="str">
        <f t="shared" si="0"/>
        <v>MONTBAZENS  MONTBAZENS  HUGONNENC PE</v>
      </c>
    </row>
    <row r="27" spans="1:10" ht="12.75">
      <c r="A27" s="11">
        <v>26</v>
      </c>
      <c r="B27" s="66" t="s">
        <v>167</v>
      </c>
      <c r="C27" s="66" t="s">
        <v>168</v>
      </c>
      <c r="D27" s="66" t="s">
        <v>169</v>
      </c>
      <c r="E27" s="66" t="s">
        <v>274</v>
      </c>
      <c r="F27" s="66" t="s">
        <v>274</v>
      </c>
      <c r="G27" s="66" t="s">
        <v>275</v>
      </c>
      <c r="H27" s="66" t="s">
        <v>248</v>
      </c>
      <c r="I27" s="68" t="s">
        <v>108</v>
      </c>
      <c r="J27" t="str">
        <f t="shared" si="0"/>
        <v>PRIMAUBE  PRIMAUBE  RIEUPEYROUX</v>
      </c>
    </row>
    <row r="28" spans="1:10" ht="12.75">
      <c r="A28" s="11">
        <v>27</v>
      </c>
      <c r="B28" s="66" t="s">
        <v>164</v>
      </c>
      <c r="C28" s="66" t="s">
        <v>165</v>
      </c>
      <c r="D28" s="66" t="s">
        <v>166</v>
      </c>
      <c r="E28" s="66" t="s">
        <v>277</v>
      </c>
      <c r="F28" s="66" t="s">
        <v>278</v>
      </c>
      <c r="G28" s="66" t="s">
        <v>263</v>
      </c>
      <c r="H28" s="66" t="s">
        <v>248</v>
      </c>
      <c r="I28" s="68" t="s">
        <v>108</v>
      </c>
      <c r="J28" t="str">
        <f t="shared" si="0"/>
        <v>QUATRE SAISONS  AGUESSAC  CREISSELS</v>
      </c>
    </row>
    <row r="29" spans="1:10" ht="12.75">
      <c r="A29" s="11">
        <v>28</v>
      </c>
      <c r="B29" s="66" t="s">
        <v>161</v>
      </c>
      <c r="C29" s="66" t="s">
        <v>162</v>
      </c>
      <c r="D29" s="66" t="s">
        <v>163</v>
      </c>
      <c r="E29" s="66" t="s">
        <v>279</v>
      </c>
      <c r="F29" s="66" t="s">
        <v>279</v>
      </c>
      <c r="G29" s="66" t="s">
        <v>279</v>
      </c>
      <c r="H29" s="66" t="s">
        <v>279</v>
      </c>
      <c r="I29" s="61" t="s">
        <v>260</v>
      </c>
      <c r="J29" t="str">
        <f t="shared" si="0"/>
        <v>AUZITS  AUZITS  AUZITS</v>
      </c>
    </row>
    <row r="30" spans="1:10" ht="12.75">
      <c r="A30" s="11">
        <v>29</v>
      </c>
      <c r="B30" s="66" t="s">
        <v>158</v>
      </c>
      <c r="C30" s="66" t="s">
        <v>159</v>
      </c>
      <c r="D30" s="66" t="s">
        <v>160</v>
      </c>
      <c r="E30" s="66" t="s">
        <v>280</v>
      </c>
      <c r="F30" s="66" t="s">
        <v>280</v>
      </c>
      <c r="G30" s="66" t="s">
        <v>280</v>
      </c>
      <c r="H30" s="66" t="s">
        <v>280</v>
      </c>
      <c r="I30" s="68" t="s">
        <v>249</v>
      </c>
      <c r="J30" t="str">
        <f t="shared" si="0"/>
        <v>COMPS LAGRANDVILLE  COMPS LAGRANDVILLE  COMPS LAGRANDVILLE</v>
      </c>
    </row>
    <row r="31" spans="1:10" ht="12.75">
      <c r="A31" s="11">
        <v>30</v>
      </c>
      <c r="B31" s="66" t="s">
        <v>155</v>
      </c>
      <c r="C31" s="66" t="s">
        <v>156</v>
      </c>
      <c r="D31" s="66" t="s">
        <v>157</v>
      </c>
      <c r="E31" s="66" t="s">
        <v>280</v>
      </c>
      <c r="F31" s="66" t="s">
        <v>280</v>
      </c>
      <c r="G31" s="66" t="s">
        <v>280</v>
      </c>
      <c r="H31" s="66" t="s">
        <v>280</v>
      </c>
      <c r="I31" s="68" t="s">
        <v>249</v>
      </c>
      <c r="J31" t="str">
        <f t="shared" si="0"/>
        <v>COMPS LAGRANDVILLE  COMPS LAGRANDVILLE  COMPS LAGRANDVILLE</v>
      </c>
    </row>
    <row r="32" spans="1:10" ht="12.75">
      <c r="A32" s="11">
        <v>31</v>
      </c>
      <c r="B32" s="66" t="s">
        <v>152</v>
      </c>
      <c r="C32" s="66" t="s">
        <v>153</v>
      </c>
      <c r="D32" s="66" t="s">
        <v>154</v>
      </c>
      <c r="E32" s="66" t="s">
        <v>280</v>
      </c>
      <c r="F32" s="66" t="s">
        <v>280</v>
      </c>
      <c r="G32" s="66" t="s">
        <v>280</v>
      </c>
      <c r="H32" s="66" t="s">
        <v>280</v>
      </c>
      <c r="I32" s="68" t="s">
        <v>249</v>
      </c>
      <c r="J32" t="str">
        <f t="shared" si="0"/>
        <v>COMPS LAGRANDVILLE  COMPS LAGRANDVILLE  COMPS LAGRANDVILLE</v>
      </c>
    </row>
    <row r="33" spans="1:10" ht="12.75">
      <c r="A33" s="11">
        <v>32</v>
      </c>
      <c r="B33" s="66" t="s">
        <v>149</v>
      </c>
      <c r="C33" s="66" t="s">
        <v>150</v>
      </c>
      <c r="D33" s="66" t="s">
        <v>151</v>
      </c>
      <c r="E33" s="66" t="s">
        <v>280</v>
      </c>
      <c r="F33" s="66" t="s">
        <v>280</v>
      </c>
      <c r="G33" s="66" t="s">
        <v>280</v>
      </c>
      <c r="H33" s="66" t="s">
        <v>280</v>
      </c>
      <c r="I33" s="68" t="s">
        <v>249</v>
      </c>
      <c r="J33" t="str">
        <f t="shared" si="0"/>
        <v>COMPS LAGRANDVILLE  COMPS LAGRANDVILLE  COMPS LAGRANDVILLE</v>
      </c>
    </row>
    <row r="34" spans="1:10" ht="12.75">
      <c r="A34" s="11">
        <v>33</v>
      </c>
      <c r="B34" s="66" t="s">
        <v>146</v>
      </c>
      <c r="C34" s="66" t="s">
        <v>147</v>
      </c>
      <c r="D34" s="66" t="s">
        <v>148</v>
      </c>
      <c r="E34" s="66" t="s">
        <v>281</v>
      </c>
      <c r="F34" s="66" t="s">
        <v>281</v>
      </c>
      <c r="G34" s="66" t="s">
        <v>282</v>
      </c>
      <c r="H34" s="66" t="s">
        <v>248</v>
      </c>
      <c r="I34" s="61" t="s">
        <v>260</v>
      </c>
      <c r="J34" t="str">
        <f t="shared" si="0"/>
        <v>DRULHE  DRULHE  VIVIEZ</v>
      </c>
    </row>
    <row r="35" spans="1:10" ht="12.75">
      <c r="A35" s="11">
        <v>34</v>
      </c>
      <c r="B35" s="66" t="s">
        <v>143</v>
      </c>
      <c r="C35" s="66" t="s">
        <v>144</v>
      </c>
      <c r="D35" s="66" t="s">
        <v>145</v>
      </c>
      <c r="E35" s="66" t="s">
        <v>283</v>
      </c>
      <c r="F35" s="66" t="s">
        <v>283</v>
      </c>
      <c r="G35" s="66" t="s">
        <v>283</v>
      </c>
      <c r="H35" s="66" t="s">
        <v>283</v>
      </c>
      <c r="I35" s="61" t="s">
        <v>260</v>
      </c>
      <c r="J35" t="str">
        <f t="shared" si="0"/>
        <v>PC CRANSAC  PC CRANSAC  PC CRANSAC</v>
      </c>
    </row>
    <row r="36" spans="1:10" ht="12.75">
      <c r="A36" s="11">
        <v>35</v>
      </c>
      <c r="B36" s="66" t="s">
        <v>140</v>
      </c>
      <c r="C36" s="66" t="s">
        <v>141</v>
      </c>
      <c r="D36" s="66" t="s">
        <v>142</v>
      </c>
      <c r="E36" s="66" t="s">
        <v>284</v>
      </c>
      <c r="F36" s="66" t="s">
        <v>284</v>
      </c>
      <c r="G36" s="66" t="s">
        <v>284</v>
      </c>
      <c r="H36" s="66" t="s">
        <v>284</v>
      </c>
      <c r="I36" s="61" t="s">
        <v>260</v>
      </c>
      <c r="J36" t="str">
        <f t="shared" si="0"/>
        <v>PENCHOT  PENCHOT  PENCHOT</v>
      </c>
    </row>
    <row r="37" spans="1:10" ht="12.75">
      <c r="A37" s="11">
        <v>36</v>
      </c>
      <c r="B37" s="66" t="s">
        <v>137</v>
      </c>
      <c r="C37" s="66" t="s">
        <v>138</v>
      </c>
      <c r="D37" s="66" t="s">
        <v>139</v>
      </c>
      <c r="E37" s="66" t="s">
        <v>285</v>
      </c>
      <c r="F37" s="66" t="s">
        <v>285</v>
      </c>
      <c r="G37" s="66" t="s">
        <v>273</v>
      </c>
      <c r="H37" s="66" t="s">
        <v>248</v>
      </c>
      <c r="I37" s="61" t="s">
        <v>249</v>
      </c>
      <c r="J37" t="str">
        <f t="shared" si="0"/>
        <v>CARCENAC  CARCENAC  CASSAGNES</v>
      </c>
    </row>
    <row r="38" spans="1:10" ht="12.75">
      <c r="A38" s="11">
        <v>37</v>
      </c>
      <c r="B38" s="66" t="s">
        <v>134</v>
      </c>
      <c r="C38" s="66" t="s">
        <v>135</v>
      </c>
      <c r="D38" s="66" t="s">
        <v>136</v>
      </c>
      <c r="E38" s="66" t="s">
        <v>286</v>
      </c>
      <c r="F38" s="66" t="s">
        <v>286</v>
      </c>
      <c r="G38" s="66" t="s">
        <v>286</v>
      </c>
      <c r="H38" s="66" t="s">
        <v>286</v>
      </c>
      <c r="I38" s="61" t="s">
        <v>249</v>
      </c>
      <c r="J38" t="str">
        <f t="shared" si="0"/>
        <v>STE RADEGONDE  STE RADEGONDE  STE RADEGONDE</v>
      </c>
    </row>
    <row r="39" spans="1:10" ht="12.75">
      <c r="A39" s="11">
        <v>38</v>
      </c>
      <c r="B39" s="66" t="s">
        <v>131</v>
      </c>
      <c r="C39" s="66" t="s">
        <v>132</v>
      </c>
      <c r="D39" s="66" t="s">
        <v>133</v>
      </c>
      <c r="E39" s="66" t="s">
        <v>286</v>
      </c>
      <c r="F39" s="66" t="s">
        <v>286</v>
      </c>
      <c r="G39" s="66" t="s">
        <v>286</v>
      </c>
      <c r="H39" s="66" t="s">
        <v>286</v>
      </c>
      <c r="I39" s="61" t="s">
        <v>249</v>
      </c>
      <c r="J39" t="str">
        <f t="shared" si="0"/>
        <v>STE RADEGONDE  STE RADEGONDE  STE RADEGONDE</v>
      </c>
    </row>
    <row r="40" spans="1:10" ht="12.75">
      <c r="A40" s="11">
        <v>39</v>
      </c>
      <c r="B40" s="66" t="s">
        <v>128</v>
      </c>
      <c r="C40" s="66" t="s">
        <v>129</v>
      </c>
      <c r="D40" s="66" t="s">
        <v>130</v>
      </c>
      <c r="E40" s="66" t="s">
        <v>286</v>
      </c>
      <c r="F40" s="66" t="s">
        <v>286</v>
      </c>
      <c r="G40" s="66" t="s">
        <v>286</v>
      </c>
      <c r="H40" s="66" t="s">
        <v>286</v>
      </c>
      <c r="I40" s="61" t="s">
        <v>249</v>
      </c>
      <c r="J40" t="str">
        <f t="shared" si="0"/>
        <v>STE RADEGONDE  STE RADEGONDE  STE RADEGONDE</v>
      </c>
    </row>
    <row r="41" spans="1:10" ht="12.75">
      <c r="A41" s="11">
        <v>40</v>
      </c>
      <c r="B41" s="66" t="s">
        <v>125</v>
      </c>
      <c r="C41" s="66" t="s">
        <v>126</v>
      </c>
      <c r="D41" s="66" t="s">
        <v>127</v>
      </c>
      <c r="E41" s="66" t="s">
        <v>266</v>
      </c>
      <c r="F41" s="66" t="s">
        <v>266</v>
      </c>
      <c r="G41" s="66" t="s">
        <v>267</v>
      </c>
      <c r="H41" s="66" t="s">
        <v>248</v>
      </c>
      <c r="I41" s="61" t="s">
        <v>260</v>
      </c>
      <c r="J41" t="str">
        <f t="shared" si="0"/>
        <v>JP LIVINHAC  JP LIVINHAC  AP VIVIEZ</v>
      </c>
    </row>
    <row r="42" spans="1:10" ht="12.75">
      <c r="A42" s="11">
        <v>41</v>
      </c>
      <c r="B42" s="66" t="s">
        <v>122</v>
      </c>
      <c r="C42" s="66" t="s">
        <v>123</v>
      </c>
      <c r="D42" s="66" t="s">
        <v>124</v>
      </c>
      <c r="E42" s="66" t="s">
        <v>264</v>
      </c>
      <c r="F42" s="66" t="s">
        <v>264</v>
      </c>
      <c r="G42" s="66" t="s">
        <v>243</v>
      </c>
      <c r="H42" s="66" t="s">
        <v>248</v>
      </c>
      <c r="I42" s="61" t="s">
        <v>108</v>
      </c>
      <c r="J42" t="str">
        <f t="shared" si="0"/>
        <v>BUT MONASTERE  BUT MONASTERE  AP ESPALION</v>
      </c>
    </row>
    <row r="43" spans="1:10" ht="12.75">
      <c r="A43" s="11">
        <v>42</v>
      </c>
      <c r="B43" s="66" t="s">
        <v>119</v>
      </c>
      <c r="C43" s="66" t="s">
        <v>120</v>
      </c>
      <c r="D43" s="66" t="s">
        <v>121</v>
      </c>
      <c r="E43" s="66" t="s">
        <v>287</v>
      </c>
      <c r="F43" s="66" t="s">
        <v>287</v>
      </c>
      <c r="G43" s="66" t="s">
        <v>287</v>
      </c>
      <c r="H43" s="66" t="s">
        <v>287</v>
      </c>
      <c r="I43" s="68" t="s">
        <v>249</v>
      </c>
      <c r="J43" t="str">
        <f t="shared" si="0"/>
        <v>COSTES ROUGES  COSTES ROUGES  COSTES ROUGES</v>
      </c>
    </row>
    <row r="44" spans="1:10" ht="12.75">
      <c r="A44" s="11">
        <v>43</v>
      </c>
      <c r="B44" s="66" t="s">
        <v>116</v>
      </c>
      <c r="C44" s="66" t="s">
        <v>117</v>
      </c>
      <c r="D44" s="66" t="s">
        <v>118</v>
      </c>
      <c r="E44" s="66" t="s">
        <v>264</v>
      </c>
      <c r="F44" s="66" t="s">
        <v>264</v>
      </c>
      <c r="G44" s="66" t="s">
        <v>264</v>
      </c>
      <c r="H44" s="66" t="s">
        <v>264</v>
      </c>
      <c r="I44" s="61" t="s">
        <v>249</v>
      </c>
      <c r="J44" t="str">
        <f t="shared" si="0"/>
        <v>BUT MONASTERE  BUT MONASTERE  BUT MONASTERE</v>
      </c>
    </row>
    <row r="45" spans="1:10" ht="12.75">
      <c r="A45" s="11">
        <v>44</v>
      </c>
      <c r="B45" s="66" t="s">
        <v>113</v>
      </c>
      <c r="C45" s="66" t="s">
        <v>114</v>
      </c>
      <c r="D45" s="66" t="s">
        <v>115</v>
      </c>
      <c r="E45" s="66" t="s">
        <v>271</v>
      </c>
      <c r="F45" s="66" t="s">
        <v>272</v>
      </c>
      <c r="G45" s="66" t="s">
        <v>272</v>
      </c>
      <c r="H45" s="66" t="s">
        <v>248</v>
      </c>
      <c r="I45" s="61" t="s">
        <v>108</v>
      </c>
      <c r="J45" t="str">
        <f t="shared" si="0"/>
        <v>PET ONET VILLAGE  P VILLEFRANCHOISE  P VILLEFRANCHOISE</v>
      </c>
    </row>
    <row r="46" spans="1:10" ht="12.75">
      <c r="A46" s="11">
        <v>45</v>
      </c>
      <c r="B46" s="66" t="s">
        <v>110</v>
      </c>
      <c r="C46" s="66" t="s">
        <v>111</v>
      </c>
      <c r="D46" s="66" t="s">
        <v>112</v>
      </c>
      <c r="E46" s="66" t="s">
        <v>270</v>
      </c>
      <c r="F46" s="66" t="s">
        <v>270</v>
      </c>
      <c r="G46" s="66" t="s">
        <v>270</v>
      </c>
      <c r="H46" s="66" t="s">
        <v>270</v>
      </c>
      <c r="I46" s="61" t="s">
        <v>107</v>
      </c>
      <c r="J46" t="str">
        <f t="shared" si="0"/>
        <v>LA FOUILLADE  LA FOUILLADE  LA FOUILLADE</v>
      </c>
    </row>
    <row r="47" spans="1:10" ht="12.75">
      <c r="A47" s="11">
        <v>46</v>
      </c>
      <c r="B47" s="66" t="s">
        <v>239</v>
      </c>
      <c r="C47" s="66" t="s">
        <v>239</v>
      </c>
      <c r="D47" s="66" t="s">
        <v>239</v>
      </c>
      <c r="I47" s="61"/>
      <c r="J47" t="str">
        <f t="shared" si="0"/>
        <v>    </v>
      </c>
    </row>
    <row r="48" ht="12.75">
      <c r="A48" s="11">
        <f>SUM(A1:A47)</f>
        <v>1081</v>
      </c>
    </row>
    <row r="51" spans="8:9" ht="12.75">
      <c r="H51" s="63" t="s">
        <v>260</v>
      </c>
      <c r="I51" s="69">
        <f>COUNTIF($I$2:$I$46,"Decazeville")</f>
        <v>7</v>
      </c>
    </row>
    <row r="52" spans="8:9" ht="12.75">
      <c r="H52" s="64" t="s">
        <v>245</v>
      </c>
      <c r="I52" s="70">
        <f>COUNTIF($I$2:$I$46,"Espalion")</f>
        <v>3</v>
      </c>
    </row>
    <row r="53" spans="8:9" ht="12.75">
      <c r="H53" s="64" t="s">
        <v>254</v>
      </c>
      <c r="I53" s="70">
        <f>COUNTIF($I$2:$I$46,"Millau")</f>
        <v>4</v>
      </c>
    </row>
    <row r="54" spans="8:9" ht="12.75">
      <c r="H54" s="64" t="s">
        <v>249</v>
      </c>
      <c r="I54" s="70">
        <f>COUNTIF($I$2:$I$46,"Rodez")</f>
        <v>20</v>
      </c>
    </row>
    <row r="55" spans="8:9" ht="12.75">
      <c r="H55" s="64" t="s">
        <v>109</v>
      </c>
      <c r="I55" s="70">
        <f>COUNTIF($I$2:$I$46,"Saint Affrique")</f>
        <v>0</v>
      </c>
    </row>
    <row r="56" spans="8:9" ht="12.75">
      <c r="H56" s="64" t="s">
        <v>107</v>
      </c>
      <c r="I56" s="70">
        <f>COUNTIF($I$2:$I$46,"Villefranche")</f>
        <v>6</v>
      </c>
    </row>
    <row r="57" spans="8:9" ht="12.75">
      <c r="H57" s="65" t="s">
        <v>108</v>
      </c>
      <c r="I57" s="71">
        <f>COUNTIF($I$2:$I$46,"Inter-district")</f>
        <v>5</v>
      </c>
    </row>
    <row r="59" ht="12.75">
      <c r="I59" s="1">
        <f>SUM(I51:I58)</f>
        <v>45</v>
      </c>
    </row>
  </sheetData>
  <sheetProtection/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C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"/>
    </sheetView>
  </sheetViews>
  <sheetFormatPr defaultColWidth="11.421875" defaultRowHeight="15" customHeight="1"/>
  <cols>
    <col min="1" max="1" width="12.00390625" style="12" bestFit="1" customWidth="1"/>
    <col min="2" max="2" width="28.421875" style="12" bestFit="1" customWidth="1"/>
    <col min="3" max="4" width="4.00390625" style="12" hidden="1" customWidth="1"/>
    <col min="5" max="5" width="5.421875" style="12" hidden="1" customWidth="1"/>
    <col min="6" max="6" width="4.00390625" style="12" hidden="1" customWidth="1"/>
    <col min="7" max="7" width="5.57421875" style="12" hidden="1" customWidth="1"/>
    <col min="8" max="9" width="4.8515625" style="12" hidden="1" customWidth="1"/>
    <col min="10" max="11" width="4.00390625" style="12" hidden="1" customWidth="1"/>
    <col min="12" max="12" width="5.421875" style="12" hidden="1" customWidth="1"/>
    <col min="13" max="13" width="4.00390625" style="12" hidden="1" customWidth="1"/>
    <col min="14" max="14" width="5.57421875" style="12" hidden="1" customWidth="1"/>
    <col min="15" max="16" width="4.8515625" style="12" hidden="1" customWidth="1"/>
    <col min="17" max="18" width="4.00390625" style="12" hidden="1" customWidth="1"/>
    <col min="19" max="19" width="5.421875" style="12" hidden="1" customWidth="1"/>
    <col min="20" max="20" width="4.00390625" style="12" hidden="1" customWidth="1"/>
    <col min="21" max="21" width="5.57421875" style="12" hidden="1" customWidth="1"/>
    <col min="22" max="23" width="4.8515625" style="12" hidden="1" customWidth="1"/>
    <col min="24" max="25" width="4.00390625" style="12" hidden="1" customWidth="1"/>
    <col min="26" max="26" width="5.421875" style="12" hidden="1" customWidth="1"/>
    <col min="27" max="27" width="4.00390625" style="12" hidden="1" customWidth="1"/>
    <col min="28" max="28" width="5.57421875" style="12" hidden="1" customWidth="1"/>
    <col min="29" max="30" width="4.8515625" style="12" hidden="1" customWidth="1"/>
    <col min="31" max="32" width="4.00390625" style="12" hidden="1" customWidth="1"/>
    <col min="33" max="33" width="5.421875" style="12" hidden="1" customWidth="1"/>
    <col min="34" max="34" width="4.00390625" style="12" hidden="1" customWidth="1"/>
    <col min="35" max="35" width="5.57421875" style="12" hidden="1" customWidth="1"/>
    <col min="36" max="37" width="4.8515625" style="12" hidden="1" customWidth="1"/>
    <col min="38" max="39" width="4.00390625" style="12" hidden="1" customWidth="1"/>
    <col min="40" max="40" width="5.421875" style="12" hidden="1" customWidth="1"/>
    <col min="41" max="41" width="4.00390625" style="12" hidden="1" customWidth="1"/>
    <col min="42" max="42" width="5.57421875" style="12" hidden="1" customWidth="1"/>
    <col min="43" max="44" width="4.8515625" style="12" hidden="1" customWidth="1"/>
    <col min="45" max="45" width="4.00390625" style="12" customWidth="1"/>
    <col min="46" max="46" width="4.00390625" style="12" bestFit="1" customWidth="1"/>
    <col min="47" max="47" width="5.421875" style="12" bestFit="1" customWidth="1"/>
    <col min="48" max="48" width="4.00390625" style="12" bestFit="1" customWidth="1"/>
    <col min="49" max="49" width="5.57421875" style="12" bestFit="1" customWidth="1"/>
    <col min="50" max="50" width="4.8515625" style="12" bestFit="1" customWidth="1"/>
    <col min="51" max="51" width="4.8515625" style="12" customWidth="1"/>
    <col min="52" max="52" width="3.7109375" style="12" bestFit="1" customWidth="1"/>
    <col min="53" max="53" width="3.421875" style="12" bestFit="1" customWidth="1"/>
    <col min="54" max="54" width="3.421875" style="12" customWidth="1"/>
    <col min="55" max="16384" width="11.421875" style="12" customWidth="1"/>
  </cols>
  <sheetData>
    <row r="1" spans="1:54" ht="15" customHeight="1">
      <c r="A1" s="17"/>
      <c r="B1" s="17"/>
      <c r="C1" s="77" t="s">
        <v>17</v>
      </c>
      <c r="D1" s="78"/>
      <c r="E1" s="78"/>
      <c r="F1" s="78"/>
      <c r="G1" s="78"/>
      <c r="H1" s="78"/>
      <c r="I1" s="79"/>
      <c r="J1" s="72" t="s">
        <v>18</v>
      </c>
      <c r="K1" s="73"/>
      <c r="L1" s="73"/>
      <c r="M1" s="73"/>
      <c r="N1" s="73"/>
      <c r="O1" s="73"/>
      <c r="P1" s="74"/>
      <c r="Q1" s="77" t="s">
        <v>19</v>
      </c>
      <c r="R1" s="78"/>
      <c r="S1" s="78"/>
      <c r="T1" s="78"/>
      <c r="U1" s="78"/>
      <c r="V1" s="78"/>
      <c r="W1" s="79"/>
      <c r="X1" s="72" t="s">
        <v>20</v>
      </c>
      <c r="Y1" s="73"/>
      <c r="Z1" s="73"/>
      <c r="AA1" s="73"/>
      <c r="AB1" s="73"/>
      <c r="AC1" s="73"/>
      <c r="AD1" s="74"/>
      <c r="AE1" s="77" t="s">
        <v>21</v>
      </c>
      <c r="AF1" s="78"/>
      <c r="AG1" s="78"/>
      <c r="AH1" s="78"/>
      <c r="AI1" s="78"/>
      <c r="AJ1" s="78"/>
      <c r="AK1" s="79"/>
      <c r="AL1" s="72" t="s">
        <v>22</v>
      </c>
      <c r="AM1" s="73"/>
      <c r="AN1" s="73"/>
      <c r="AO1" s="73"/>
      <c r="AP1" s="73"/>
      <c r="AQ1" s="73"/>
      <c r="AR1" s="74"/>
      <c r="AS1" s="75" t="s">
        <v>23</v>
      </c>
      <c r="AT1" s="76"/>
      <c r="AU1" s="76"/>
      <c r="AV1" s="76"/>
      <c r="AW1" s="76"/>
      <c r="AX1" s="76"/>
      <c r="AY1" s="76"/>
      <c r="AZ1" s="47"/>
      <c r="BA1" s="47"/>
      <c r="BB1" s="47"/>
    </row>
    <row r="2" spans="1:54" ht="15" customHeight="1" hidden="1">
      <c r="A2" s="17"/>
      <c r="B2" s="17"/>
      <c r="C2" s="42"/>
      <c r="D2" s="43"/>
      <c r="E2" s="43"/>
      <c r="F2" s="43"/>
      <c r="G2" s="43"/>
      <c r="H2" s="43"/>
      <c r="I2" s="44"/>
      <c r="J2" s="37"/>
      <c r="K2" s="38"/>
      <c r="L2" s="38"/>
      <c r="M2" s="38"/>
      <c r="N2" s="38"/>
      <c r="O2" s="38"/>
      <c r="P2" s="39"/>
      <c r="Q2" s="42"/>
      <c r="R2" s="43"/>
      <c r="S2" s="43"/>
      <c r="T2" s="43"/>
      <c r="U2" s="43"/>
      <c r="V2" s="43"/>
      <c r="W2" s="44"/>
      <c r="X2" s="37"/>
      <c r="Y2" s="38"/>
      <c r="Z2" s="38"/>
      <c r="AA2" s="38"/>
      <c r="AB2" s="38"/>
      <c r="AC2" s="38"/>
      <c r="AD2" s="39"/>
      <c r="AE2" s="42"/>
      <c r="AF2" s="43"/>
      <c r="AG2" s="43"/>
      <c r="AH2" s="43"/>
      <c r="AI2" s="43"/>
      <c r="AJ2" s="43"/>
      <c r="AK2" s="44"/>
      <c r="AL2" s="37"/>
      <c r="AM2" s="38"/>
      <c r="AN2" s="38"/>
      <c r="AO2" s="38"/>
      <c r="AP2" s="38"/>
      <c r="AQ2" s="38"/>
      <c r="AR2" s="39"/>
      <c r="AS2" s="40"/>
      <c r="AT2" s="41"/>
      <c r="AU2" s="41"/>
      <c r="AV2" s="41"/>
      <c r="AW2" s="41"/>
      <c r="AX2" s="41"/>
      <c r="AY2" s="41"/>
      <c r="AZ2" s="47"/>
      <c r="BA2" s="47"/>
      <c r="BB2" s="47"/>
    </row>
    <row r="3" spans="1:54" ht="15" customHeight="1">
      <c r="A3" s="18" t="s">
        <v>27</v>
      </c>
      <c r="B3" s="18" t="s">
        <v>83</v>
      </c>
      <c r="C3" s="13" t="s">
        <v>28</v>
      </c>
      <c r="D3" s="13" t="s">
        <v>30</v>
      </c>
      <c r="E3" s="13" t="s">
        <v>29</v>
      </c>
      <c r="F3" s="13" t="s">
        <v>31</v>
      </c>
      <c r="G3" s="13" t="s">
        <v>51</v>
      </c>
      <c r="H3" s="13" t="s">
        <v>84</v>
      </c>
      <c r="I3" s="13" t="s">
        <v>32</v>
      </c>
      <c r="J3" s="15" t="s">
        <v>33</v>
      </c>
      <c r="K3" s="15" t="s">
        <v>30</v>
      </c>
      <c r="L3" s="15" t="s">
        <v>34</v>
      </c>
      <c r="M3" s="15" t="s">
        <v>31</v>
      </c>
      <c r="N3" s="15" t="s">
        <v>52</v>
      </c>
      <c r="O3" s="15" t="s">
        <v>85</v>
      </c>
      <c r="P3" s="15" t="s">
        <v>35</v>
      </c>
      <c r="Q3" s="13" t="s">
        <v>37</v>
      </c>
      <c r="R3" s="13" t="s">
        <v>30</v>
      </c>
      <c r="S3" s="13" t="s">
        <v>36</v>
      </c>
      <c r="T3" s="13" t="s">
        <v>31</v>
      </c>
      <c r="U3" s="13" t="s">
        <v>53</v>
      </c>
      <c r="V3" s="13" t="s">
        <v>86</v>
      </c>
      <c r="W3" s="13" t="s">
        <v>38</v>
      </c>
      <c r="X3" s="15" t="s">
        <v>39</v>
      </c>
      <c r="Y3" s="15" t="s">
        <v>30</v>
      </c>
      <c r="Z3" s="15" t="s">
        <v>40</v>
      </c>
      <c r="AA3" s="15" t="s">
        <v>31</v>
      </c>
      <c r="AB3" s="15" t="s">
        <v>54</v>
      </c>
      <c r="AC3" s="15" t="s">
        <v>87</v>
      </c>
      <c r="AD3" s="15" t="s">
        <v>41</v>
      </c>
      <c r="AE3" s="13" t="s">
        <v>42</v>
      </c>
      <c r="AF3" s="13" t="s">
        <v>30</v>
      </c>
      <c r="AG3" s="13" t="s">
        <v>43</v>
      </c>
      <c r="AH3" s="13" t="s">
        <v>31</v>
      </c>
      <c r="AI3" s="13" t="s">
        <v>55</v>
      </c>
      <c r="AJ3" s="13" t="s">
        <v>88</v>
      </c>
      <c r="AK3" s="13" t="s">
        <v>44</v>
      </c>
      <c r="AL3" s="15" t="s">
        <v>45</v>
      </c>
      <c r="AM3" s="15" t="s">
        <v>30</v>
      </c>
      <c r="AN3" s="15" t="s">
        <v>46</v>
      </c>
      <c r="AO3" s="15" t="s">
        <v>31</v>
      </c>
      <c r="AP3" s="15" t="s">
        <v>56</v>
      </c>
      <c r="AQ3" s="15" t="s">
        <v>89</v>
      </c>
      <c r="AR3" s="15" t="s">
        <v>47</v>
      </c>
      <c r="AS3" s="13" t="s">
        <v>48</v>
      </c>
      <c r="AT3" s="13" t="s">
        <v>30</v>
      </c>
      <c r="AU3" s="13" t="s">
        <v>49</v>
      </c>
      <c r="AV3" s="13" t="s">
        <v>31</v>
      </c>
      <c r="AW3" s="13" t="s">
        <v>57</v>
      </c>
      <c r="AX3" s="13" t="s">
        <v>90</v>
      </c>
      <c r="AY3" s="13" t="s">
        <v>50</v>
      </c>
      <c r="AZ3" s="47" t="s">
        <v>91</v>
      </c>
      <c r="BA3" s="47" t="s">
        <v>78</v>
      </c>
      <c r="BB3" s="47" t="s">
        <v>101</v>
      </c>
    </row>
    <row r="4" spans="1:55" ht="15" customHeight="1">
      <c r="A4" s="19">
        <v>41</v>
      </c>
      <c r="B4" s="67" t="s">
        <v>122</v>
      </c>
      <c r="C4" s="35">
        <v>25</v>
      </c>
      <c r="D4" s="14">
        <v>13</v>
      </c>
      <c r="E4" s="14">
        <v>4</v>
      </c>
      <c r="F4" s="14">
        <f aca="true" t="shared" si="0" ref="F4:F49">D4-E4</f>
        <v>9</v>
      </c>
      <c r="G4" s="14">
        <v>1</v>
      </c>
      <c r="H4" s="14">
        <f aca="true" t="shared" si="1" ref="H4:H49">F4+G4</f>
        <v>10</v>
      </c>
      <c r="I4" s="14">
        <f aca="true" t="shared" si="2" ref="I4:I49">H4</f>
        <v>10</v>
      </c>
      <c r="J4" s="35">
        <v>27</v>
      </c>
      <c r="K4" s="16">
        <v>13</v>
      </c>
      <c r="L4" s="16">
        <v>3</v>
      </c>
      <c r="M4" s="16">
        <f aca="true" t="shared" si="3" ref="M4:M49">K4-L4</f>
        <v>10</v>
      </c>
      <c r="N4" s="16"/>
      <c r="O4" s="16">
        <f aca="true" t="shared" si="4" ref="O4:O49">M4+N4</f>
        <v>10</v>
      </c>
      <c r="P4" s="16">
        <f aca="true" t="shared" si="5" ref="P4:P49">I4+O4</f>
        <v>20</v>
      </c>
      <c r="Q4" s="35">
        <v>31</v>
      </c>
      <c r="R4" s="14">
        <v>13</v>
      </c>
      <c r="S4" s="14">
        <v>5</v>
      </c>
      <c r="T4" s="14">
        <f aca="true" t="shared" si="6" ref="T4:T49">R4-S4</f>
        <v>8</v>
      </c>
      <c r="U4" s="14"/>
      <c r="V4" s="14">
        <f aca="true" t="shared" si="7" ref="V4:V49">T4+U4</f>
        <v>8</v>
      </c>
      <c r="W4" s="14">
        <f aca="true" t="shared" si="8" ref="W4:W49">P4+V4</f>
        <v>28</v>
      </c>
      <c r="X4" s="35">
        <v>17</v>
      </c>
      <c r="Y4" s="16">
        <v>13</v>
      </c>
      <c r="Z4" s="16">
        <v>9</v>
      </c>
      <c r="AA4" s="16">
        <f aca="true" t="shared" si="9" ref="AA4:AA49">Y4-Z4</f>
        <v>4</v>
      </c>
      <c r="AB4" s="16"/>
      <c r="AC4" s="16">
        <f aca="true" t="shared" si="10" ref="AC4:AC49">AA4+AB4</f>
        <v>4</v>
      </c>
      <c r="AD4" s="16">
        <f aca="true" t="shared" si="11" ref="AD4:AD49">W4+AC4</f>
        <v>32</v>
      </c>
      <c r="AE4" s="35">
        <v>22</v>
      </c>
      <c r="AF4" s="14">
        <v>13</v>
      </c>
      <c r="AG4" s="14">
        <v>3</v>
      </c>
      <c r="AH4" s="14">
        <f aca="true" t="shared" si="12" ref="AH4:AH49">AF4-AG4</f>
        <v>10</v>
      </c>
      <c r="AI4" s="14">
        <v>1</v>
      </c>
      <c r="AJ4" s="14">
        <f aca="true" t="shared" si="13" ref="AJ4:AJ49">AH4+AI4</f>
        <v>11</v>
      </c>
      <c r="AK4" s="14">
        <f aca="true" t="shared" si="14" ref="AK4:AK49">AD4+AJ4</f>
        <v>43</v>
      </c>
      <c r="AL4" s="35">
        <v>23</v>
      </c>
      <c r="AM4" s="16">
        <v>13</v>
      </c>
      <c r="AN4" s="16">
        <v>4</v>
      </c>
      <c r="AO4" s="16">
        <f aca="true" t="shared" si="15" ref="AO4:AO49">AM4-AN4</f>
        <v>9</v>
      </c>
      <c r="AP4" s="16">
        <v>1</v>
      </c>
      <c r="AQ4" s="16">
        <f aca="true" t="shared" si="16" ref="AQ4:AQ49">AO4+AP4</f>
        <v>10</v>
      </c>
      <c r="AR4" s="16">
        <f aca="true" t="shared" si="17" ref="AR4:AR49">AK4+AQ4</f>
        <v>53</v>
      </c>
      <c r="AS4" s="36">
        <v>7</v>
      </c>
      <c r="AT4" s="14">
        <v>13</v>
      </c>
      <c r="AU4" s="14">
        <v>4</v>
      </c>
      <c r="AV4" s="14">
        <f aca="true" t="shared" si="18" ref="AV4:AV49">AT4-AU4</f>
        <v>9</v>
      </c>
      <c r="AW4" s="14">
        <v>1</v>
      </c>
      <c r="AX4" s="14">
        <f aca="true" t="shared" si="19" ref="AX4:AX49">AV4+AW4</f>
        <v>10</v>
      </c>
      <c r="AY4" s="14">
        <f aca="true" t="shared" si="20" ref="AY4:AY49">AR4+AX4</f>
        <v>63</v>
      </c>
      <c r="AZ4" s="48">
        <f aca="true" t="shared" si="21" ref="AZ4:AZ49">IF(D4&gt;E4,1,0)+IF(K4&gt;L4,1,0)+IF(R4&gt;S4,1,0)+IF(Y4&gt;Z4,1,0)+IF(AF4&gt;AG4,1,0)+IF(AM4&gt;AN4,1,0)+IF(AT4&gt;AU4,1,0)</f>
        <v>7</v>
      </c>
      <c r="BA4" s="48">
        <f aca="true" t="shared" si="22" ref="BA4:BA49">G4+N4+U4+AB4+AI4+AP4+AW4</f>
        <v>4</v>
      </c>
      <c r="BB4" s="48">
        <f aca="true" t="shared" si="23" ref="BB4:BB49">AY4-BA4</f>
        <v>59</v>
      </c>
      <c r="BC4" s="12">
        <v>1</v>
      </c>
    </row>
    <row r="5" spans="1:55" ht="15" customHeight="1">
      <c r="A5" s="19">
        <v>14</v>
      </c>
      <c r="B5" s="67" t="s">
        <v>209</v>
      </c>
      <c r="C5" s="35">
        <v>8</v>
      </c>
      <c r="D5" s="14">
        <v>13</v>
      </c>
      <c r="E5" s="14">
        <v>10</v>
      </c>
      <c r="F5" s="14">
        <f t="shared" si="0"/>
        <v>3</v>
      </c>
      <c r="G5" s="14"/>
      <c r="H5" s="14">
        <f t="shared" si="1"/>
        <v>3</v>
      </c>
      <c r="I5" s="14">
        <f t="shared" si="2"/>
        <v>3</v>
      </c>
      <c r="J5" s="35">
        <v>9</v>
      </c>
      <c r="K5" s="16">
        <v>1</v>
      </c>
      <c r="L5" s="16">
        <v>10</v>
      </c>
      <c r="M5" s="16">
        <f t="shared" si="3"/>
        <v>-9</v>
      </c>
      <c r="N5" s="16"/>
      <c r="O5" s="16">
        <f t="shared" si="4"/>
        <v>-9</v>
      </c>
      <c r="P5" s="16">
        <f t="shared" si="5"/>
        <v>-6</v>
      </c>
      <c r="Q5" s="35">
        <v>12</v>
      </c>
      <c r="R5" s="14">
        <v>13</v>
      </c>
      <c r="S5" s="14">
        <v>1</v>
      </c>
      <c r="T5" s="14">
        <f t="shared" si="6"/>
        <v>12</v>
      </c>
      <c r="U5" s="14">
        <v>1</v>
      </c>
      <c r="V5" s="14">
        <f t="shared" si="7"/>
        <v>13</v>
      </c>
      <c r="W5" s="14">
        <f t="shared" si="8"/>
        <v>7</v>
      </c>
      <c r="X5" s="35">
        <v>11</v>
      </c>
      <c r="Y5" s="16">
        <v>10</v>
      </c>
      <c r="Z5" s="16">
        <v>8</v>
      </c>
      <c r="AA5" s="16">
        <f t="shared" si="9"/>
        <v>2</v>
      </c>
      <c r="AB5" s="16"/>
      <c r="AC5" s="16">
        <f t="shared" si="10"/>
        <v>2</v>
      </c>
      <c r="AD5" s="16">
        <f t="shared" si="11"/>
        <v>9</v>
      </c>
      <c r="AE5" s="35">
        <v>13</v>
      </c>
      <c r="AF5" s="14">
        <v>13</v>
      </c>
      <c r="AG5" s="14">
        <v>5</v>
      </c>
      <c r="AH5" s="14">
        <f t="shared" si="12"/>
        <v>8</v>
      </c>
      <c r="AI5" s="14">
        <v>1</v>
      </c>
      <c r="AJ5" s="14">
        <f t="shared" si="13"/>
        <v>9</v>
      </c>
      <c r="AK5" s="14">
        <f t="shared" si="14"/>
        <v>18</v>
      </c>
      <c r="AL5" s="35">
        <v>10</v>
      </c>
      <c r="AM5" s="16">
        <v>13</v>
      </c>
      <c r="AN5" s="16">
        <v>5</v>
      </c>
      <c r="AO5" s="16">
        <f t="shared" si="15"/>
        <v>8</v>
      </c>
      <c r="AP5" s="16">
        <v>1</v>
      </c>
      <c r="AQ5" s="16">
        <f t="shared" si="16"/>
        <v>9</v>
      </c>
      <c r="AR5" s="16">
        <f t="shared" si="17"/>
        <v>27</v>
      </c>
      <c r="AS5" s="36">
        <v>9</v>
      </c>
      <c r="AT5" s="14">
        <v>13</v>
      </c>
      <c r="AU5" s="14">
        <v>11</v>
      </c>
      <c r="AV5" s="14">
        <f t="shared" si="18"/>
        <v>2</v>
      </c>
      <c r="AW5" s="14">
        <v>1</v>
      </c>
      <c r="AX5" s="14">
        <f t="shared" si="19"/>
        <v>3</v>
      </c>
      <c r="AY5" s="14">
        <f t="shared" si="20"/>
        <v>30</v>
      </c>
      <c r="AZ5" s="48">
        <f t="shared" si="21"/>
        <v>6</v>
      </c>
      <c r="BA5" s="48">
        <f t="shared" si="22"/>
        <v>4</v>
      </c>
      <c r="BB5" s="48">
        <f t="shared" si="23"/>
        <v>26</v>
      </c>
      <c r="BC5" s="12">
        <v>2</v>
      </c>
    </row>
    <row r="6" spans="1:55" ht="15" customHeight="1">
      <c r="A6" s="19">
        <v>21</v>
      </c>
      <c r="B6" s="67" t="s">
        <v>185</v>
      </c>
      <c r="C6" s="35">
        <v>10</v>
      </c>
      <c r="D6" s="14">
        <v>12</v>
      </c>
      <c r="E6" s="14">
        <v>11</v>
      </c>
      <c r="F6" s="14">
        <f t="shared" si="0"/>
        <v>1</v>
      </c>
      <c r="G6" s="14"/>
      <c r="H6" s="14">
        <f t="shared" si="1"/>
        <v>1</v>
      </c>
      <c r="I6" s="14">
        <f t="shared" si="2"/>
        <v>1</v>
      </c>
      <c r="J6" s="35">
        <v>32</v>
      </c>
      <c r="K6" s="16">
        <v>13</v>
      </c>
      <c r="L6" s="16">
        <v>4</v>
      </c>
      <c r="M6" s="16">
        <f t="shared" si="3"/>
        <v>9</v>
      </c>
      <c r="N6" s="16">
        <v>1</v>
      </c>
      <c r="O6" s="16">
        <f t="shared" si="4"/>
        <v>10</v>
      </c>
      <c r="P6" s="16">
        <f t="shared" si="5"/>
        <v>11</v>
      </c>
      <c r="Q6" s="35">
        <v>25</v>
      </c>
      <c r="R6" s="14">
        <v>12</v>
      </c>
      <c r="S6" s="14">
        <v>13</v>
      </c>
      <c r="T6" s="14">
        <f t="shared" si="6"/>
        <v>-1</v>
      </c>
      <c r="U6" s="14"/>
      <c r="V6" s="14">
        <f t="shared" si="7"/>
        <v>-1</v>
      </c>
      <c r="W6" s="14">
        <f t="shared" si="8"/>
        <v>10</v>
      </c>
      <c r="X6" s="35">
        <v>8</v>
      </c>
      <c r="Y6" s="16">
        <v>13</v>
      </c>
      <c r="Z6" s="16">
        <v>5</v>
      </c>
      <c r="AA6" s="16">
        <f t="shared" si="9"/>
        <v>8</v>
      </c>
      <c r="AB6" s="16">
        <v>1</v>
      </c>
      <c r="AC6" s="16">
        <f t="shared" si="10"/>
        <v>9</v>
      </c>
      <c r="AD6" s="16">
        <f t="shared" si="11"/>
        <v>19</v>
      </c>
      <c r="AE6" s="35">
        <v>6</v>
      </c>
      <c r="AF6" s="14">
        <v>12</v>
      </c>
      <c r="AG6" s="14">
        <v>11</v>
      </c>
      <c r="AH6" s="14">
        <f t="shared" si="12"/>
        <v>1</v>
      </c>
      <c r="AI6" s="14"/>
      <c r="AJ6" s="14">
        <f t="shared" si="13"/>
        <v>1</v>
      </c>
      <c r="AK6" s="14">
        <f t="shared" si="14"/>
        <v>20</v>
      </c>
      <c r="AL6" s="35">
        <v>30</v>
      </c>
      <c r="AM6" s="16">
        <v>13</v>
      </c>
      <c r="AN6" s="16">
        <v>5</v>
      </c>
      <c r="AO6" s="16">
        <f t="shared" si="15"/>
        <v>8</v>
      </c>
      <c r="AP6" s="16"/>
      <c r="AQ6" s="16">
        <f t="shared" si="16"/>
        <v>8</v>
      </c>
      <c r="AR6" s="16">
        <f t="shared" si="17"/>
        <v>28</v>
      </c>
      <c r="AS6" s="36">
        <v>10</v>
      </c>
      <c r="AT6" s="14">
        <v>13</v>
      </c>
      <c r="AU6" s="14">
        <v>4</v>
      </c>
      <c r="AV6" s="14">
        <f t="shared" si="18"/>
        <v>9</v>
      </c>
      <c r="AW6" s="14">
        <v>1</v>
      </c>
      <c r="AX6" s="14">
        <f t="shared" si="19"/>
        <v>10</v>
      </c>
      <c r="AY6" s="14">
        <f t="shared" si="20"/>
        <v>38</v>
      </c>
      <c r="AZ6" s="48">
        <f t="shared" si="21"/>
        <v>6</v>
      </c>
      <c r="BA6" s="48">
        <f t="shared" si="22"/>
        <v>3</v>
      </c>
      <c r="BB6" s="48">
        <f t="shared" si="23"/>
        <v>35</v>
      </c>
      <c r="BC6" s="12">
        <v>3</v>
      </c>
    </row>
    <row r="7" spans="1:55" ht="15" customHeight="1">
      <c r="A7" s="19">
        <v>40</v>
      </c>
      <c r="B7" s="67" t="s">
        <v>125</v>
      </c>
      <c r="C7" s="35">
        <v>24</v>
      </c>
      <c r="D7" s="14">
        <v>13</v>
      </c>
      <c r="E7" s="14">
        <v>7</v>
      </c>
      <c r="F7" s="14">
        <f t="shared" si="0"/>
        <v>6</v>
      </c>
      <c r="G7" s="14">
        <v>1</v>
      </c>
      <c r="H7" s="14">
        <f t="shared" si="1"/>
        <v>7</v>
      </c>
      <c r="I7" s="14">
        <f t="shared" si="2"/>
        <v>7</v>
      </c>
      <c r="J7" s="35">
        <v>13</v>
      </c>
      <c r="K7" s="16">
        <v>9</v>
      </c>
      <c r="L7" s="16">
        <v>5</v>
      </c>
      <c r="M7" s="16">
        <f t="shared" si="3"/>
        <v>4</v>
      </c>
      <c r="N7" s="16"/>
      <c r="O7" s="16">
        <f t="shared" si="4"/>
        <v>4</v>
      </c>
      <c r="P7" s="16">
        <f t="shared" si="5"/>
        <v>11</v>
      </c>
      <c r="Q7" s="35">
        <v>26</v>
      </c>
      <c r="R7" s="14">
        <v>13</v>
      </c>
      <c r="S7" s="14">
        <v>0</v>
      </c>
      <c r="T7" s="14">
        <f t="shared" si="6"/>
        <v>13</v>
      </c>
      <c r="U7" s="14">
        <v>1</v>
      </c>
      <c r="V7" s="14">
        <f t="shared" si="7"/>
        <v>14</v>
      </c>
      <c r="W7" s="14">
        <f t="shared" si="8"/>
        <v>25</v>
      </c>
      <c r="X7" s="35">
        <v>15</v>
      </c>
      <c r="Y7" s="16">
        <v>8</v>
      </c>
      <c r="Z7" s="16">
        <v>9</v>
      </c>
      <c r="AA7" s="16">
        <f t="shared" si="9"/>
        <v>-1</v>
      </c>
      <c r="AB7" s="16"/>
      <c r="AC7" s="16">
        <f t="shared" si="10"/>
        <v>-1</v>
      </c>
      <c r="AD7" s="16">
        <f t="shared" si="11"/>
        <v>24</v>
      </c>
      <c r="AE7" s="35">
        <v>19</v>
      </c>
      <c r="AF7" s="14">
        <v>7</v>
      </c>
      <c r="AG7" s="14">
        <v>6</v>
      </c>
      <c r="AH7" s="14">
        <f t="shared" si="12"/>
        <v>1</v>
      </c>
      <c r="AI7" s="14"/>
      <c r="AJ7" s="14">
        <f t="shared" si="13"/>
        <v>1</v>
      </c>
      <c r="AK7" s="14">
        <f t="shared" si="14"/>
        <v>25</v>
      </c>
      <c r="AL7" s="35">
        <v>22</v>
      </c>
      <c r="AM7" s="16">
        <v>13</v>
      </c>
      <c r="AN7" s="16">
        <v>6</v>
      </c>
      <c r="AO7" s="16">
        <f t="shared" si="15"/>
        <v>7</v>
      </c>
      <c r="AP7" s="16">
        <v>1</v>
      </c>
      <c r="AQ7" s="16">
        <f t="shared" si="16"/>
        <v>8</v>
      </c>
      <c r="AR7" s="16">
        <f t="shared" si="17"/>
        <v>33</v>
      </c>
      <c r="AS7" s="36">
        <v>8</v>
      </c>
      <c r="AT7" s="14">
        <v>9</v>
      </c>
      <c r="AU7" s="14">
        <v>8</v>
      </c>
      <c r="AV7" s="14">
        <f t="shared" si="18"/>
        <v>1</v>
      </c>
      <c r="AW7" s="14"/>
      <c r="AX7" s="14">
        <f t="shared" si="19"/>
        <v>1</v>
      </c>
      <c r="AY7" s="14">
        <f t="shared" si="20"/>
        <v>34</v>
      </c>
      <c r="AZ7" s="48">
        <f t="shared" si="21"/>
        <v>6</v>
      </c>
      <c r="BA7" s="48">
        <f t="shared" si="22"/>
        <v>3</v>
      </c>
      <c r="BB7" s="48">
        <f t="shared" si="23"/>
        <v>31</v>
      </c>
      <c r="BC7" s="12">
        <v>4</v>
      </c>
    </row>
    <row r="8" spans="1:55" ht="15" customHeight="1">
      <c r="A8" s="19">
        <v>25</v>
      </c>
      <c r="B8" s="67" t="s">
        <v>170</v>
      </c>
      <c r="C8" s="35">
        <v>22</v>
      </c>
      <c r="D8" s="14">
        <v>12</v>
      </c>
      <c r="E8" s="14">
        <v>9</v>
      </c>
      <c r="F8" s="14">
        <f t="shared" si="0"/>
        <v>3</v>
      </c>
      <c r="G8" s="14"/>
      <c r="H8" s="14">
        <f t="shared" si="1"/>
        <v>3</v>
      </c>
      <c r="I8" s="14">
        <f t="shared" si="2"/>
        <v>3</v>
      </c>
      <c r="J8" s="35">
        <v>9</v>
      </c>
      <c r="K8" s="16">
        <v>10</v>
      </c>
      <c r="L8" s="16">
        <v>1</v>
      </c>
      <c r="M8" s="16">
        <f t="shared" si="3"/>
        <v>9</v>
      </c>
      <c r="N8" s="16"/>
      <c r="O8" s="16">
        <f t="shared" si="4"/>
        <v>9</v>
      </c>
      <c r="P8" s="16">
        <f t="shared" si="5"/>
        <v>12</v>
      </c>
      <c r="Q8" s="35">
        <v>15</v>
      </c>
      <c r="R8" s="14">
        <v>10</v>
      </c>
      <c r="S8" s="14">
        <v>7</v>
      </c>
      <c r="T8" s="14">
        <f t="shared" si="6"/>
        <v>3</v>
      </c>
      <c r="U8" s="14"/>
      <c r="V8" s="14">
        <f t="shared" si="7"/>
        <v>3</v>
      </c>
      <c r="W8" s="14">
        <f t="shared" si="8"/>
        <v>15</v>
      </c>
      <c r="X8" s="35">
        <v>32</v>
      </c>
      <c r="Y8" s="16">
        <v>13</v>
      </c>
      <c r="Z8" s="16">
        <v>4</v>
      </c>
      <c r="AA8" s="16">
        <f t="shared" si="9"/>
        <v>9</v>
      </c>
      <c r="AB8" s="16">
        <v>1</v>
      </c>
      <c r="AC8" s="16">
        <f t="shared" si="10"/>
        <v>10</v>
      </c>
      <c r="AD8" s="16">
        <f t="shared" si="11"/>
        <v>25</v>
      </c>
      <c r="AE8" s="35">
        <v>27</v>
      </c>
      <c r="AF8" s="14">
        <v>13</v>
      </c>
      <c r="AG8" s="14">
        <v>5</v>
      </c>
      <c r="AH8" s="14">
        <f t="shared" si="12"/>
        <v>8</v>
      </c>
      <c r="AI8" s="14"/>
      <c r="AJ8" s="14">
        <f t="shared" si="13"/>
        <v>8</v>
      </c>
      <c r="AK8" s="14">
        <f t="shared" si="14"/>
        <v>33</v>
      </c>
      <c r="AL8" s="35">
        <v>24</v>
      </c>
      <c r="AM8" s="16">
        <v>13</v>
      </c>
      <c r="AN8" s="16">
        <v>5</v>
      </c>
      <c r="AO8" s="16">
        <f t="shared" si="15"/>
        <v>8</v>
      </c>
      <c r="AP8" s="16"/>
      <c r="AQ8" s="16">
        <f t="shared" si="16"/>
        <v>8</v>
      </c>
      <c r="AR8" s="16">
        <f t="shared" si="17"/>
        <v>41</v>
      </c>
      <c r="AS8" s="36">
        <v>7</v>
      </c>
      <c r="AT8" s="14">
        <v>4</v>
      </c>
      <c r="AU8" s="14">
        <v>13</v>
      </c>
      <c r="AV8" s="14">
        <f t="shared" si="18"/>
        <v>-9</v>
      </c>
      <c r="AW8" s="14"/>
      <c r="AX8" s="14">
        <f t="shared" si="19"/>
        <v>-9</v>
      </c>
      <c r="AY8" s="14">
        <f t="shared" si="20"/>
        <v>32</v>
      </c>
      <c r="AZ8" s="48">
        <f t="shared" si="21"/>
        <v>6</v>
      </c>
      <c r="BA8" s="48">
        <f t="shared" si="22"/>
        <v>1</v>
      </c>
      <c r="BB8" s="48">
        <f t="shared" si="23"/>
        <v>31</v>
      </c>
      <c r="BC8" s="12">
        <v>5</v>
      </c>
    </row>
    <row r="9" spans="1:55" ht="15" customHeight="1">
      <c r="A9" s="19">
        <v>45</v>
      </c>
      <c r="B9" s="67" t="s">
        <v>110</v>
      </c>
      <c r="C9" s="35">
        <v>31</v>
      </c>
      <c r="D9" s="14">
        <v>13</v>
      </c>
      <c r="E9" s="14">
        <v>3</v>
      </c>
      <c r="F9" s="14">
        <f t="shared" si="0"/>
        <v>10</v>
      </c>
      <c r="G9" s="14">
        <v>1</v>
      </c>
      <c r="H9" s="14">
        <f t="shared" si="1"/>
        <v>11</v>
      </c>
      <c r="I9" s="14">
        <f t="shared" si="2"/>
        <v>11</v>
      </c>
      <c r="J9" s="35">
        <v>25</v>
      </c>
      <c r="K9" s="16">
        <v>3</v>
      </c>
      <c r="L9" s="16">
        <v>13</v>
      </c>
      <c r="M9" s="16">
        <f t="shared" si="3"/>
        <v>-10</v>
      </c>
      <c r="N9" s="16"/>
      <c r="O9" s="16">
        <f t="shared" si="4"/>
        <v>-10</v>
      </c>
      <c r="P9" s="16">
        <f t="shared" si="5"/>
        <v>1</v>
      </c>
      <c r="Q9" s="35">
        <v>23</v>
      </c>
      <c r="R9" s="14">
        <v>13</v>
      </c>
      <c r="S9" s="14">
        <v>8</v>
      </c>
      <c r="T9" s="14">
        <f t="shared" si="6"/>
        <v>5</v>
      </c>
      <c r="U9" s="14">
        <v>1</v>
      </c>
      <c r="V9" s="14">
        <f t="shared" si="7"/>
        <v>6</v>
      </c>
      <c r="W9" s="14">
        <f t="shared" si="8"/>
        <v>7</v>
      </c>
      <c r="X9" s="35">
        <v>24</v>
      </c>
      <c r="Y9" s="16">
        <v>13</v>
      </c>
      <c r="Z9" s="16">
        <v>9</v>
      </c>
      <c r="AA9" s="16">
        <f t="shared" si="9"/>
        <v>4</v>
      </c>
      <c r="AB9" s="16">
        <v>1</v>
      </c>
      <c r="AC9" s="16">
        <f t="shared" si="10"/>
        <v>5</v>
      </c>
      <c r="AD9" s="16">
        <f t="shared" si="11"/>
        <v>12</v>
      </c>
      <c r="AE9" s="35">
        <v>26</v>
      </c>
      <c r="AF9" s="14">
        <v>13</v>
      </c>
      <c r="AG9" s="14">
        <v>2</v>
      </c>
      <c r="AH9" s="14">
        <f t="shared" si="12"/>
        <v>11</v>
      </c>
      <c r="AI9" s="14">
        <v>1</v>
      </c>
      <c r="AJ9" s="14">
        <f t="shared" si="13"/>
        <v>12</v>
      </c>
      <c r="AK9" s="14">
        <f t="shared" si="14"/>
        <v>24</v>
      </c>
      <c r="AL9" s="35">
        <v>27</v>
      </c>
      <c r="AM9" s="16">
        <v>10</v>
      </c>
      <c r="AN9" s="16">
        <v>11</v>
      </c>
      <c r="AO9" s="16">
        <f t="shared" si="15"/>
        <v>-1</v>
      </c>
      <c r="AP9" s="16"/>
      <c r="AQ9" s="16">
        <f t="shared" si="16"/>
        <v>-1</v>
      </c>
      <c r="AR9" s="16">
        <f t="shared" si="17"/>
        <v>23</v>
      </c>
      <c r="AS9" s="36">
        <v>11</v>
      </c>
      <c r="AT9" s="14">
        <v>13</v>
      </c>
      <c r="AU9" s="14">
        <v>10</v>
      </c>
      <c r="AV9" s="14">
        <f t="shared" si="18"/>
        <v>3</v>
      </c>
      <c r="AW9" s="14">
        <v>1</v>
      </c>
      <c r="AX9" s="14">
        <f t="shared" si="19"/>
        <v>4</v>
      </c>
      <c r="AY9" s="14">
        <f t="shared" si="20"/>
        <v>27</v>
      </c>
      <c r="AZ9" s="48">
        <f t="shared" si="21"/>
        <v>5</v>
      </c>
      <c r="BA9" s="48">
        <f t="shared" si="22"/>
        <v>5</v>
      </c>
      <c r="BB9" s="48">
        <f t="shared" si="23"/>
        <v>22</v>
      </c>
      <c r="BC9" s="12">
        <v>6</v>
      </c>
    </row>
    <row r="10" spans="1:55" ht="15" customHeight="1">
      <c r="A10" s="19">
        <v>44</v>
      </c>
      <c r="B10" s="67" t="s">
        <v>113</v>
      </c>
      <c r="C10" s="35">
        <v>14</v>
      </c>
      <c r="D10" s="14">
        <v>13</v>
      </c>
      <c r="E10" s="14">
        <v>6</v>
      </c>
      <c r="F10" s="14">
        <f t="shared" si="0"/>
        <v>7</v>
      </c>
      <c r="G10" s="14"/>
      <c r="H10" s="14">
        <f t="shared" si="1"/>
        <v>7</v>
      </c>
      <c r="I10" s="14">
        <f t="shared" si="2"/>
        <v>7</v>
      </c>
      <c r="J10" s="35">
        <v>13</v>
      </c>
      <c r="K10" s="16">
        <v>5</v>
      </c>
      <c r="L10" s="16">
        <v>9</v>
      </c>
      <c r="M10" s="16">
        <f t="shared" si="3"/>
        <v>-4</v>
      </c>
      <c r="N10" s="16"/>
      <c r="O10" s="16">
        <f t="shared" si="4"/>
        <v>-4</v>
      </c>
      <c r="P10" s="16">
        <f t="shared" si="5"/>
        <v>3</v>
      </c>
      <c r="Q10" s="35">
        <v>22</v>
      </c>
      <c r="R10" s="14">
        <v>13</v>
      </c>
      <c r="S10" s="14">
        <v>1</v>
      </c>
      <c r="T10" s="14">
        <f t="shared" si="6"/>
        <v>12</v>
      </c>
      <c r="U10" s="14">
        <v>1</v>
      </c>
      <c r="V10" s="14">
        <f t="shared" si="7"/>
        <v>13</v>
      </c>
      <c r="W10" s="14">
        <f t="shared" si="8"/>
        <v>16</v>
      </c>
      <c r="X10" s="35">
        <v>22</v>
      </c>
      <c r="Y10" s="16">
        <v>13</v>
      </c>
      <c r="Z10" s="16">
        <v>6</v>
      </c>
      <c r="AA10" s="16">
        <f t="shared" si="9"/>
        <v>7</v>
      </c>
      <c r="AB10" s="16">
        <v>1</v>
      </c>
      <c r="AC10" s="16">
        <f t="shared" si="10"/>
        <v>8</v>
      </c>
      <c r="AD10" s="16">
        <f t="shared" si="11"/>
        <v>24</v>
      </c>
      <c r="AE10" s="35">
        <v>25</v>
      </c>
      <c r="AF10" s="14">
        <v>13</v>
      </c>
      <c r="AG10" s="14">
        <v>10</v>
      </c>
      <c r="AH10" s="14">
        <f t="shared" si="12"/>
        <v>3</v>
      </c>
      <c r="AI10" s="14">
        <v>1</v>
      </c>
      <c r="AJ10" s="14">
        <f t="shared" si="13"/>
        <v>4</v>
      </c>
      <c r="AK10" s="14">
        <f t="shared" si="14"/>
        <v>28</v>
      </c>
      <c r="AL10" s="35">
        <v>26</v>
      </c>
      <c r="AM10" s="16">
        <v>10</v>
      </c>
      <c r="AN10" s="16">
        <v>12</v>
      </c>
      <c r="AO10" s="16">
        <f t="shared" si="15"/>
        <v>-2</v>
      </c>
      <c r="AP10" s="16"/>
      <c r="AQ10" s="16">
        <f t="shared" si="16"/>
        <v>-2</v>
      </c>
      <c r="AR10" s="16">
        <f t="shared" si="17"/>
        <v>26</v>
      </c>
      <c r="AS10" s="36">
        <v>12</v>
      </c>
      <c r="AT10" s="14">
        <v>13</v>
      </c>
      <c r="AU10" s="14">
        <v>7</v>
      </c>
      <c r="AV10" s="14">
        <f t="shared" si="18"/>
        <v>6</v>
      </c>
      <c r="AW10" s="14">
        <v>1</v>
      </c>
      <c r="AX10" s="14">
        <f t="shared" si="19"/>
        <v>7</v>
      </c>
      <c r="AY10" s="14">
        <f t="shared" si="20"/>
        <v>33</v>
      </c>
      <c r="AZ10" s="48">
        <f t="shared" si="21"/>
        <v>5</v>
      </c>
      <c r="BA10" s="48">
        <f t="shared" si="22"/>
        <v>4</v>
      </c>
      <c r="BB10" s="48">
        <f t="shared" si="23"/>
        <v>29</v>
      </c>
      <c r="BC10" s="12">
        <v>7</v>
      </c>
    </row>
    <row r="11" spans="1:55" ht="15" customHeight="1">
      <c r="A11" s="19">
        <v>1</v>
      </c>
      <c r="B11" s="67" t="s">
        <v>237</v>
      </c>
      <c r="C11" s="35">
        <v>15</v>
      </c>
      <c r="D11" s="14">
        <v>13</v>
      </c>
      <c r="E11" s="14">
        <v>0</v>
      </c>
      <c r="F11" s="14">
        <f t="shared" si="0"/>
        <v>13</v>
      </c>
      <c r="G11" s="14">
        <v>1</v>
      </c>
      <c r="H11" s="14">
        <f t="shared" si="1"/>
        <v>14</v>
      </c>
      <c r="I11" s="14">
        <f t="shared" si="2"/>
        <v>14</v>
      </c>
      <c r="J11" s="35">
        <v>30</v>
      </c>
      <c r="K11" s="16">
        <v>11</v>
      </c>
      <c r="L11" s="16">
        <v>4</v>
      </c>
      <c r="M11" s="16">
        <f t="shared" si="3"/>
        <v>7</v>
      </c>
      <c r="N11" s="16"/>
      <c r="O11" s="16">
        <f t="shared" si="4"/>
        <v>7</v>
      </c>
      <c r="P11" s="16">
        <f t="shared" si="5"/>
        <v>21</v>
      </c>
      <c r="Q11" s="35">
        <v>25</v>
      </c>
      <c r="R11" s="14">
        <v>13</v>
      </c>
      <c r="S11" s="14">
        <v>12</v>
      </c>
      <c r="T11" s="14">
        <f t="shared" si="6"/>
        <v>1</v>
      </c>
      <c r="U11" s="14"/>
      <c r="V11" s="14">
        <f t="shared" si="7"/>
        <v>1</v>
      </c>
      <c r="W11" s="14">
        <f t="shared" si="8"/>
        <v>22</v>
      </c>
      <c r="X11" s="35">
        <v>13</v>
      </c>
      <c r="Y11" s="16">
        <v>3</v>
      </c>
      <c r="Z11" s="16">
        <v>13</v>
      </c>
      <c r="AA11" s="16">
        <f t="shared" si="9"/>
        <v>-10</v>
      </c>
      <c r="AB11" s="16"/>
      <c r="AC11" s="16">
        <f t="shared" si="10"/>
        <v>-10</v>
      </c>
      <c r="AD11" s="16">
        <f t="shared" si="11"/>
        <v>12</v>
      </c>
      <c r="AE11" s="35">
        <v>32</v>
      </c>
      <c r="AF11" s="14">
        <v>13</v>
      </c>
      <c r="AG11" s="14">
        <v>6</v>
      </c>
      <c r="AH11" s="14">
        <f t="shared" si="12"/>
        <v>7</v>
      </c>
      <c r="AI11" s="14">
        <v>1</v>
      </c>
      <c r="AJ11" s="14">
        <f t="shared" si="13"/>
        <v>8</v>
      </c>
      <c r="AK11" s="14">
        <f t="shared" si="14"/>
        <v>20</v>
      </c>
      <c r="AL11" s="35">
        <v>31</v>
      </c>
      <c r="AM11" s="16">
        <v>13</v>
      </c>
      <c r="AN11" s="16">
        <v>5</v>
      </c>
      <c r="AO11" s="16">
        <f t="shared" si="15"/>
        <v>8</v>
      </c>
      <c r="AP11" s="16">
        <v>1</v>
      </c>
      <c r="AQ11" s="16">
        <f t="shared" si="16"/>
        <v>9</v>
      </c>
      <c r="AR11" s="16">
        <f t="shared" si="17"/>
        <v>29</v>
      </c>
      <c r="AS11" s="36">
        <v>8</v>
      </c>
      <c r="AT11" s="14">
        <v>8</v>
      </c>
      <c r="AU11" s="14">
        <v>9</v>
      </c>
      <c r="AV11" s="14">
        <f t="shared" si="18"/>
        <v>-1</v>
      </c>
      <c r="AW11" s="14"/>
      <c r="AX11" s="14">
        <f t="shared" si="19"/>
        <v>-1</v>
      </c>
      <c r="AY11" s="14">
        <f t="shared" si="20"/>
        <v>28</v>
      </c>
      <c r="AZ11" s="48">
        <f t="shared" si="21"/>
        <v>5</v>
      </c>
      <c r="BA11" s="48">
        <f t="shared" si="22"/>
        <v>3</v>
      </c>
      <c r="BB11" s="48">
        <f t="shared" si="23"/>
        <v>25</v>
      </c>
      <c r="BC11" s="12">
        <v>8</v>
      </c>
    </row>
    <row r="12" spans="1:55" ht="15" customHeight="1">
      <c r="A12" s="19">
        <v>20</v>
      </c>
      <c r="B12" s="67" t="s">
        <v>182</v>
      </c>
      <c r="C12" s="35">
        <v>26</v>
      </c>
      <c r="D12" s="14">
        <v>13</v>
      </c>
      <c r="E12" s="14">
        <v>6</v>
      </c>
      <c r="F12" s="14">
        <f t="shared" si="0"/>
        <v>7</v>
      </c>
      <c r="G12" s="14"/>
      <c r="H12" s="14">
        <f t="shared" si="1"/>
        <v>7</v>
      </c>
      <c r="I12" s="14">
        <f t="shared" si="2"/>
        <v>7</v>
      </c>
      <c r="J12" s="35">
        <v>31</v>
      </c>
      <c r="K12" s="16">
        <v>9</v>
      </c>
      <c r="L12" s="16">
        <v>6</v>
      </c>
      <c r="M12" s="16">
        <f t="shared" si="3"/>
        <v>3</v>
      </c>
      <c r="N12" s="16"/>
      <c r="O12" s="16">
        <f t="shared" si="4"/>
        <v>3</v>
      </c>
      <c r="P12" s="16">
        <f t="shared" si="5"/>
        <v>10</v>
      </c>
      <c r="Q12" s="35">
        <v>19</v>
      </c>
      <c r="R12" s="14">
        <v>12</v>
      </c>
      <c r="S12" s="14">
        <v>7</v>
      </c>
      <c r="T12" s="14">
        <f t="shared" si="6"/>
        <v>5</v>
      </c>
      <c r="U12" s="14"/>
      <c r="V12" s="14">
        <f t="shared" si="7"/>
        <v>5</v>
      </c>
      <c r="W12" s="14">
        <f t="shared" si="8"/>
        <v>15</v>
      </c>
      <c r="X12" s="35">
        <v>9</v>
      </c>
      <c r="Y12" s="16">
        <v>9</v>
      </c>
      <c r="Z12" s="16">
        <v>13</v>
      </c>
      <c r="AA12" s="16">
        <f t="shared" si="9"/>
        <v>-4</v>
      </c>
      <c r="AB12" s="16"/>
      <c r="AC12" s="16">
        <f t="shared" si="10"/>
        <v>-4</v>
      </c>
      <c r="AD12" s="16">
        <f t="shared" si="11"/>
        <v>11</v>
      </c>
      <c r="AE12" s="35">
        <v>15</v>
      </c>
      <c r="AF12" s="14">
        <v>13</v>
      </c>
      <c r="AG12" s="14">
        <v>2</v>
      </c>
      <c r="AH12" s="14">
        <f t="shared" si="12"/>
        <v>11</v>
      </c>
      <c r="AI12" s="14">
        <v>1</v>
      </c>
      <c r="AJ12" s="14">
        <f t="shared" si="13"/>
        <v>12</v>
      </c>
      <c r="AK12" s="14">
        <f t="shared" si="14"/>
        <v>23</v>
      </c>
      <c r="AL12" s="35">
        <v>12</v>
      </c>
      <c r="AM12" s="16">
        <v>13</v>
      </c>
      <c r="AN12" s="16">
        <v>3</v>
      </c>
      <c r="AO12" s="16">
        <f t="shared" si="15"/>
        <v>10</v>
      </c>
      <c r="AP12" s="16">
        <v>1</v>
      </c>
      <c r="AQ12" s="16">
        <f t="shared" si="16"/>
        <v>11</v>
      </c>
      <c r="AR12" s="16">
        <f t="shared" si="17"/>
        <v>34</v>
      </c>
      <c r="AS12" s="36">
        <v>9</v>
      </c>
      <c r="AT12" s="14">
        <v>11</v>
      </c>
      <c r="AU12" s="14">
        <v>13</v>
      </c>
      <c r="AV12" s="14">
        <f t="shared" si="18"/>
        <v>-2</v>
      </c>
      <c r="AW12" s="14"/>
      <c r="AX12" s="14">
        <f t="shared" si="19"/>
        <v>-2</v>
      </c>
      <c r="AY12" s="14">
        <f t="shared" si="20"/>
        <v>32</v>
      </c>
      <c r="AZ12" s="48">
        <f t="shared" si="21"/>
        <v>5</v>
      </c>
      <c r="BA12" s="48">
        <f t="shared" si="22"/>
        <v>2</v>
      </c>
      <c r="BB12" s="48">
        <f t="shared" si="23"/>
        <v>30</v>
      </c>
      <c r="BC12" s="12">
        <v>9</v>
      </c>
    </row>
    <row r="13" spans="1:55" ht="15" customHeight="1">
      <c r="A13" s="19">
        <v>31</v>
      </c>
      <c r="B13" s="67" t="s">
        <v>152</v>
      </c>
      <c r="C13" s="35">
        <v>12</v>
      </c>
      <c r="D13" s="14">
        <v>13</v>
      </c>
      <c r="E13" s="14">
        <v>2</v>
      </c>
      <c r="F13" s="14">
        <f t="shared" si="0"/>
        <v>11</v>
      </c>
      <c r="G13" s="14"/>
      <c r="H13" s="14">
        <f t="shared" si="1"/>
        <v>11</v>
      </c>
      <c r="I13" s="14">
        <f t="shared" si="2"/>
        <v>11</v>
      </c>
      <c r="J13" s="35">
        <v>14</v>
      </c>
      <c r="K13" s="16">
        <v>13</v>
      </c>
      <c r="L13" s="16">
        <v>5</v>
      </c>
      <c r="M13" s="16">
        <f t="shared" si="3"/>
        <v>8</v>
      </c>
      <c r="N13" s="16"/>
      <c r="O13" s="16">
        <f t="shared" si="4"/>
        <v>8</v>
      </c>
      <c r="P13" s="16">
        <f t="shared" si="5"/>
        <v>19</v>
      </c>
      <c r="Q13" s="35">
        <v>9</v>
      </c>
      <c r="R13" s="14">
        <v>6</v>
      </c>
      <c r="S13" s="14">
        <v>9</v>
      </c>
      <c r="T13" s="14">
        <f t="shared" si="6"/>
        <v>-3</v>
      </c>
      <c r="U13" s="14"/>
      <c r="V13" s="14">
        <f t="shared" si="7"/>
        <v>-3</v>
      </c>
      <c r="W13" s="14">
        <f t="shared" si="8"/>
        <v>16</v>
      </c>
      <c r="X13" s="35">
        <v>23</v>
      </c>
      <c r="Y13" s="16">
        <v>13</v>
      </c>
      <c r="Z13" s="16">
        <v>5</v>
      </c>
      <c r="AA13" s="16">
        <f t="shared" si="9"/>
        <v>8</v>
      </c>
      <c r="AB13" s="16"/>
      <c r="AC13" s="16">
        <f t="shared" si="10"/>
        <v>8</v>
      </c>
      <c r="AD13" s="16">
        <f t="shared" si="11"/>
        <v>24</v>
      </c>
      <c r="AE13" s="35">
        <v>19</v>
      </c>
      <c r="AF13" s="14">
        <v>6</v>
      </c>
      <c r="AG13" s="14">
        <v>7</v>
      </c>
      <c r="AH13" s="14">
        <f t="shared" si="12"/>
        <v>-1</v>
      </c>
      <c r="AI13" s="14"/>
      <c r="AJ13" s="14">
        <f t="shared" si="13"/>
        <v>-1</v>
      </c>
      <c r="AK13" s="14">
        <f t="shared" si="14"/>
        <v>23</v>
      </c>
      <c r="AL13" s="35">
        <v>15</v>
      </c>
      <c r="AM13" s="16">
        <v>13</v>
      </c>
      <c r="AN13" s="16">
        <v>2</v>
      </c>
      <c r="AO13" s="16">
        <f t="shared" si="15"/>
        <v>11</v>
      </c>
      <c r="AP13" s="16">
        <v>1</v>
      </c>
      <c r="AQ13" s="16">
        <f t="shared" si="16"/>
        <v>12</v>
      </c>
      <c r="AR13" s="16">
        <f t="shared" si="17"/>
        <v>35</v>
      </c>
      <c r="AS13" s="36">
        <v>13</v>
      </c>
      <c r="AT13" s="14">
        <v>9</v>
      </c>
      <c r="AU13" s="14">
        <v>6</v>
      </c>
      <c r="AV13" s="14">
        <f t="shared" si="18"/>
        <v>3</v>
      </c>
      <c r="AW13" s="14"/>
      <c r="AX13" s="14">
        <f t="shared" si="19"/>
        <v>3</v>
      </c>
      <c r="AY13" s="14">
        <f t="shared" si="20"/>
        <v>38</v>
      </c>
      <c r="AZ13" s="48">
        <f t="shared" si="21"/>
        <v>5</v>
      </c>
      <c r="BA13" s="48">
        <f t="shared" si="22"/>
        <v>1</v>
      </c>
      <c r="BB13" s="48">
        <f t="shared" si="23"/>
        <v>37</v>
      </c>
      <c r="BC13" s="12">
        <v>10</v>
      </c>
    </row>
    <row r="14" spans="1:55" ht="15" customHeight="1">
      <c r="A14" s="19">
        <v>27</v>
      </c>
      <c r="B14" s="67" t="s">
        <v>164</v>
      </c>
      <c r="C14" s="35">
        <v>18</v>
      </c>
      <c r="D14" s="14">
        <v>13</v>
      </c>
      <c r="E14" s="14">
        <v>3</v>
      </c>
      <c r="F14" s="14">
        <f t="shared" si="0"/>
        <v>10</v>
      </c>
      <c r="G14" s="14">
        <v>1</v>
      </c>
      <c r="H14" s="14">
        <f t="shared" si="1"/>
        <v>11</v>
      </c>
      <c r="I14" s="14">
        <f t="shared" si="2"/>
        <v>11</v>
      </c>
      <c r="J14" s="35">
        <v>11</v>
      </c>
      <c r="K14" s="16">
        <v>10</v>
      </c>
      <c r="L14" s="16">
        <v>3</v>
      </c>
      <c r="M14" s="16">
        <f t="shared" si="3"/>
        <v>7</v>
      </c>
      <c r="N14" s="16"/>
      <c r="O14" s="16">
        <f t="shared" si="4"/>
        <v>7</v>
      </c>
      <c r="P14" s="16">
        <f t="shared" si="5"/>
        <v>18</v>
      </c>
      <c r="Q14" s="35">
        <v>13</v>
      </c>
      <c r="R14" s="14">
        <v>11</v>
      </c>
      <c r="S14" s="14">
        <v>6</v>
      </c>
      <c r="T14" s="14">
        <f t="shared" si="6"/>
        <v>5</v>
      </c>
      <c r="U14" s="14"/>
      <c r="V14" s="14">
        <f t="shared" si="7"/>
        <v>5</v>
      </c>
      <c r="W14" s="14">
        <f t="shared" si="8"/>
        <v>23</v>
      </c>
      <c r="X14" s="35">
        <v>30</v>
      </c>
      <c r="Y14" s="16">
        <v>10</v>
      </c>
      <c r="Z14" s="16">
        <v>9</v>
      </c>
      <c r="AA14" s="16">
        <f t="shared" si="9"/>
        <v>1</v>
      </c>
      <c r="AB14" s="16"/>
      <c r="AC14" s="16">
        <f t="shared" si="10"/>
        <v>1</v>
      </c>
      <c r="AD14" s="16">
        <f t="shared" si="11"/>
        <v>24</v>
      </c>
      <c r="AE14" s="35">
        <v>25</v>
      </c>
      <c r="AF14" s="14">
        <v>10</v>
      </c>
      <c r="AG14" s="14">
        <v>13</v>
      </c>
      <c r="AH14" s="14">
        <f t="shared" si="12"/>
        <v>-3</v>
      </c>
      <c r="AI14" s="14"/>
      <c r="AJ14" s="14">
        <f t="shared" si="13"/>
        <v>-3</v>
      </c>
      <c r="AK14" s="14">
        <f t="shared" si="14"/>
        <v>21</v>
      </c>
      <c r="AL14" s="35">
        <v>22</v>
      </c>
      <c r="AM14" s="16">
        <v>6</v>
      </c>
      <c r="AN14" s="16">
        <v>13</v>
      </c>
      <c r="AO14" s="16">
        <f t="shared" si="15"/>
        <v>-7</v>
      </c>
      <c r="AP14" s="16"/>
      <c r="AQ14" s="16">
        <f t="shared" si="16"/>
        <v>-7</v>
      </c>
      <c r="AR14" s="16">
        <f t="shared" si="17"/>
        <v>14</v>
      </c>
      <c r="AS14" s="36">
        <v>14</v>
      </c>
      <c r="AT14" s="14">
        <v>9</v>
      </c>
      <c r="AU14" s="14">
        <v>7</v>
      </c>
      <c r="AV14" s="14">
        <f t="shared" si="18"/>
        <v>2</v>
      </c>
      <c r="AW14" s="14"/>
      <c r="AX14" s="14">
        <f t="shared" si="19"/>
        <v>2</v>
      </c>
      <c r="AY14" s="14">
        <f t="shared" si="20"/>
        <v>16</v>
      </c>
      <c r="AZ14" s="48">
        <f t="shared" si="21"/>
        <v>5</v>
      </c>
      <c r="BA14" s="48">
        <f t="shared" si="22"/>
        <v>1</v>
      </c>
      <c r="BB14" s="48">
        <f t="shared" si="23"/>
        <v>15</v>
      </c>
      <c r="BC14" s="12">
        <v>11</v>
      </c>
    </row>
    <row r="15" spans="1:55" ht="15" customHeight="1">
      <c r="A15" s="19">
        <v>24</v>
      </c>
      <c r="B15" s="67" t="s">
        <v>173</v>
      </c>
      <c r="C15" s="35">
        <v>23</v>
      </c>
      <c r="D15" s="14">
        <v>13</v>
      </c>
      <c r="E15" s="14">
        <v>4</v>
      </c>
      <c r="F15" s="14">
        <f t="shared" si="0"/>
        <v>9</v>
      </c>
      <c r="G15" s="14"/>
      <c r="H15" s="14">
        <f t="shared" si="1"/>
        <v>9</v>
      </c>
      <c r="I15" s="14">
        <f t="shared" si="2"/>
        <v>9</v>
      </c>
      <c r="J15" s="35">
        <v>6</v>
      </c>
      <c r="K15" s="16">
        <v>7</v>
      </c>
      <c r="L15" s="16">
        <v>3</v>
      </c>
      <c r="M15" s="16">
        <f t="shared" si="3"/>
        <v>4</v>
      </c>
      <c r="N15" s="16"/>
      <c r="O15" s="16">
        <f t="shared" si="4"/>
        <v>4</v>
      </c>
      <c r="P15" s="16">
        <f t="shared" si="5"/>
        <v>13</v>
      </c>
      <c r="Q15" s="35">
        <v>17</v>
      </c>
      <c r="R15" s="14">
        <v>2</v>
      </c>
      <c r="S15" s="14">
        <v>13</v>
      </c>
      <c r="T15" s="14">
        <f t="shared" si="6"/>
        <v>-11</v>
      </c>
      <c r="U15" s="14"/>
      <c r="V15" s="14">
        <f t="shared" si="7"/>
        <v>-11</v>
      </c>
      <c r="W15" s="14">
        <f t="shared" si="8"/>
        <v>2</v>
      </c>
      <c r="X15" s="35">
        <v>5</v>
      </c>
      <c r="Y15" s="16">
        <v>12</v>
      </c>
      <c r="Z15" s="16">
        <v>8</v>
      </c>
      <c r="AA15" s="16">
        <f t="shared" si="9"/>
        <v>4</v>
      </c>
      <c r="AB15" s="16"/>
      <c r="AC15" s="16">
        <f t="shared" si="10"/>
        <v>4</v>
      </c>
      <c r="AD15" s="16">
        <f t="shared" si="11"/>
        <v>6</v>
      </c>
      <c r="AE15" s="35">
        <v>31</v>
      </c>
      <c r="AF15" s="14">
        <v>10</v>
      </c>
      <c r="AG15" s="14">
        <v>9</v>
      </c>
      <c r="AH15" s="14">
        <f t="shared" si="12"/>
        <v>1</v>
      </c>
      <c r="AI15" s="14"/>
      <c r="AJ15" s="14">
        <f t="shared" si="13"/>
        <v>1</v>
      </c>
      <c r="AK15" s="14">
        <f t="shared" si="14"/>
        <v>7</v>
      </c>
      <c r="AL15" s="35">
        <v>25</v>
      </c>
      <c r="AM15" s="16">
        <v>9</v>
      </c>
      <c r="AN15" s="16">
        <v>8</v>
      </c>
      <c r="AO15" s="16">
        <f t="shared" si="15"/>
        <v>1</v>
      </c>
      <c r="AP15" s="16"/>
      <c r="AQ15" s="16">
        <f t="shared" si="16"/>
        <v>1</v>
      </c>
      <c r="AR15" s="16">
        <f t="shared" si="17"/>
        <v>8</v>
      </c>
      <c r="AS15" s="36">
        <v>10</v>
      </c>
      <c r="AT15" s="14">
        <v>4</v>
      </c>
      <c r="AU15" s="14">
        <v>13</v>
      </c>
      <c r="AV15" s="14">
        <f t="shared" si="18"/>
        <v>-9</v>
      </c>
      <c r="AW15" s="14"/>
      <c r="AX15" s="14">
        <f t="shared" si="19"/>
        <v>-9</v>
      </c>
      <c r="AY15" s="14">
        <f t="shared" si="20"/>
        <v>-1</v>
      </c>
      <c r="AZ15" s="48">
        <f t="shared" si="21"/>
        <v>5</v>
      </c>
      <c r="BA15" s="48">
        <f t="shared" si="22"/>
        <v>0</v>
      </c>
      <c r="BB15" s="48">
        <f t="shared" si="23"/>
        <v>-1</v>
      </c>
      <c r="BC15" s="12">
        <v>12</v>
      </c>
    </row>
    <row r="16" spans="1:55" ht="15" customHeight="1">
      <c r="A16" s="19">
        <v>10</v>
      </c>
      <c r="B16" s="67" t="s">
        <v>220</v>
      </c>
      <c r="C16" s="35">
        <v>13</v>
      </c>
      <c r="D16" s="14">
        <v>13</v>
      </c>
      <c r="E16" s="14">
        <v>5</v>
      </c>
      <c r="F16" s="14">
        <f t="shared" si="0"/>
        <v>8</v>
      </c>
      <c r="G16" s="14">
        <v>1</v>
      </c>
      <c r="H16" s="14">
        <f t="shared" si="1"/>
        <v>9</v>
      </c>
      <c r="I16" s="14">
        <f t="shared" si="2"/>
        <v>9</v>
      </c>
      <c r="J16" s="35">
        <v>12</v>
      </c>
      <c r="K16" s="16">
        <v>13</v>
      </c>
      <c r="L16" s="16">
        <v>4</v>
      </c>
      <c r="M16" s="16">
        <f t="shared" si="3"/>
        <v>9</v>
      </c>
      <c r="N16" s="16">
        <v>1</v>
      </c>
      <c r="O16" s="16">
        <f t="shared" si="4"/>
        <v>10</v>
      </c>
      <c r="P16" s="16">
        <f t="shared" si="5"/>
        <v>19</v>
      </c>
      <c r="Q16" s="35">
        <v>8</v>
      </c>
      <c r="R16" s="14">
        <v>13</v>
      </c>
      <c r="S16" s="14">
        <v>1</v>
      </c>
      <c r="T16" s="14">
        <f t="shared" si="6"/>
        <v>12</v>
      </c>
      <c r="U16" s="14">
        <v>1</v>
      </c>
      <c r="V16" s="14">
        <f t="shared" si="7"/>
        <v>13</v>
      </c>
      <c r="W16" s="14">
        <f t="shared" si="8"/>
        <v>32</v>
      </c>
      <c r="X16" s="35">
        <v>7</v>
      </c>
      <c r="Y16" s="16">
        <v>8</v>
      </c>
      <c r="Z16" s="16">
        <v>9</v>
      </c>
      <c r="AA16" s="16">
        <f t="shared" si="9"/>
        <v>-1</v>
      </c>
      <c r="AB16" s="16"/>
      <c r="AC16" s="16">
        <f t="shared" si="10"/>
        <v>-1</v>
      </c>
      <c r="AD16" s="16">
        <f t="shared" si="11"/>
        <v>31</v>
      </c>
      <c r="AE16" s="35">
        <v>11</v>
      </c>
      <c r="AF16" s="14">
        <v>11</v>
      </c>
      <c r="AG16" s="14">
        <v>13</v>
      </c>
      <c r="AH16" s="14">
        <f t="shared" si="12"/>
        <v>-2</v>
      </c>
      <c r="AI16" s="14"/>
      <c r="AJ16" s="14">
        <f t="shared" si="13"/>
        <v>-2</v>
      </c>
      <c r="AK16" s="14">
        <f t="shared" si="14"/>
        <v>29</v>
      </c>
      <c r="AL16" s="35">
        <v>14</v>
      </c>
      <c r="AM16" s="16">
        <v>13</v>
      </c>
      <c r="AN16" s="16">
        <v>8</v>
      </c>
      <c r="AO16" s="16">
        <f t="shared" si="15"/>
        <v>5</v>
      </c>
      <c r="AP16" s="16">
        <v>1</v>
      </c>
      <c r="AQ16" s="16">
        <f t="shared" si="16"/>
        <v>6</v>
      </c>
      <c r="AR16" s="16">
        <f t="shared" si="17"/>
        <v>35</v>
      </c>
      <c r="AS16" s="36">
        <v>11</v>
      </c>
      <c r="AT16" s="14">
        <v>10</v>
      </c>
      <c r="AU16" s="14">
        <v>13</v>
      </c>
      <c r="AV16" s="14">
        <f t="shared" si="18"/>
        <v>-3</v>
      </c>
      <c r="AW16" s="14"/>
      <c r="AX16" s="14">
        <f t="shared" si="19"/>
        <v>-3</v>
      </c>
      <c r="AY16" s="14">
        <f t="shared" si="20"/>
        <v>32</v>
      </c>
      <c r="AZ16" s="48">
        <f t="shared" si="21"/>
        <v>4</v>
      </c>
      <c r="BA16" s="48">
        <f t="shared" si="22"/>
        <v>4</v>
      </c>
      <c r="BB16" s="48">
        <f t="shared" si="23"/>
        <v>28</v>
      </c>
      <c r="BC16" s="12">
        <v>13</v>
      </c>
    </row>
    <row r="17" spans="1:55" ht="15" customHeight="1">
      <c r="A17" s="19">
        <v>33</v>
      </c>
      <c r="B17" s="67" t="s">
        <v>146</v>
      </c>
      <c r="C17" s="35">
        <v>30</v>
      </c>
      <c r="D17" s="14">
        <v>13</v>
      </c>
      <c r="E17" s="14">
        <v>7</v>
      </c>
      <c r="F17" s="14">
        <f t="shared" si="0"/>
        <v>6</v>
      </c>
      <c r="G17" s="14">
        <v>1</v>
      </c>
      <c r="H17" s="14">
        <f t="shared" si="1"/>
        <v>7</v>
      </c>
      <c r="I17" s="14">
        <f t="shared" si="2"/>
        <v>7</v>
      </c>
      <c r="J17" s="35">
        <v>17</v>
      </c>
      <c r="K17" s="16">
        <v>13</v>
      </c>
      <c r="L17" s="16">
        <v>5</v>
      </c>
      <c r="M17" s="16">
        <f t="shared" si="3"/>
        <v>8</v>
      </c>
      <c r="N17" s="16">
        <v>1</v>
      </c>
      <c r="O17" s="16">
        <f t="shared" si="4"/>
        <v>9</v>
      </c>
      <c r="P17" s="16">
        <f t="shared" si="5"/>
        <v>16</v>
      </c>
      <c r="Q17" s="35">
        <v>7</v>
      </c>
      <c r="R17" s="14">
        <v>13</v>
      </c>
      <c r="S17" s="14">
        <v>3</v>
      </c>
      <c r="T17" s="14">
        <f t="shared" si="6"/>
        <v>10</v>
      </c>
      <c r="U17" s="14">
        <v>1</v>
      </c>
      <c r="V17" s="14">
        <f t="shared" si="7"/>
        <v>11</v>
      </c>
      <c r="W17" s="14">
        <f t="shared" si="8"/>
        <v>27</v>
      </c>
      <c r="X17" s="35">
        <v>22</v>
      </c>
      <c r="Y17" s="16">
        <v>6</v>
      </c>
      <c r="Z17" s="16">
        <v>13</v>
      </c>
      <c r="AA17" s="16">
        <f t="shared" si="9"/>
        <v>-7</v>
      </c>
      <c r="AB17" s="16"/>
      <c r="AC17" s="16">
        <f t="shared" si="10"/>
        <v>-7</v>
      </c>
      <c r="AD17" s="16">
        <f t="shared" si="11"/>
        <v>20</v>
      </c>
      <c r="AE17" s="35">
        <v>17</v>
      </c>
      <c r="AF17" s="14">
        <v>10</v>
      </c>
      <c r="AG17" s="14">
        <v>12</v>
      </c>
      <c r="AH17" s="14">
        <f t="shared" si="12"/>
        <v>-2</v>
      </c>
      <c r="AI17" s="14"/>
      <c r="AJ17" s="14">
        <f t="shared" si="13"/>
        <v>-2</v>
      </c>
      <c r="AK17" s="14">
        <f t="shared" si="14"/>
        <v>18</v>
      </c>
      <c r="AL17" s="35">
        <v>13</v>
      </c>
      <c r="AM17" s="16">
        <v>8</v>
      </c>
      <c r="AN17" s="16">
        <v>9</v>
      </c>
      <c r="AO17" s="16">
        <f t="shared" si="15"/>
        <v>-1</v>
      </c>
      <c r="AP17" s="16"/>
      <c r="AQ17" s="16">
        <f t="shared" si="16"/>
        <v>-1</v>
      </c>
      <c r="AR17" s="16">
        <f t="shared" si="17"/>
        <v>17</v>
      </c>
      <c r="AS17" s="36">
        <v>15</v>
      </c>
      <c r="AT17" s="14">
        <v>13</v>
      </c>
      <c r="AU17" s="14">
        <v>6</v>
      </c>
      <c r="AV17" s="14">
        <f t="shared" si="18"/>
        <v>7</v>
      </c>
      <c r="AW17" s="14">
        <v>1</v>
      </c>
      <c r="AX17" s="14">
        <f t="shared" si="19"/>
        <v>8</v>
      </c>
      <c r="AY17" s="14">
        <f t="shared" si="20"/>
        <v>25</v>
      </c>
      <c r="AZ17" s="48">
        <f t="shared" si="21"/>
        <v>4</v>
      </c>
      <c r="BA17" s="48">
        <f t="shared" si="22"/>
        <v>4</v>
      </c>
      <c r="BB17" s="48">
        <f t="shared" si="23"/>
        <v>21</v>
      </c>
      <c r="BC17" s="12">
        <v>14</v>
      </c>
    </row>
    <row r="18" spans="1:55" ht="15" customHeight="1">
      <c r="A18" s="19">
        <v>16</v>
      </c>
      <c r="B18" s="67" t="s">
        <v>202</v>
      </c>
      <c r="C18" s="35">
        <v>6</v>
      </c>
      <c r="D18" s="14">
        <v>4</v>
      </c>
      <c r="E18" s="14">
        <v>9</v>
      </c>
      <c r="F18" s="14">
        <f t="shared" si="0"/>
        <v>-5</v>
      </c>
      <c r="G18" s="14"/>
      <c r="H18" s="14">
        <f t="shared" si="1"/>
        <v>-5</v>
      </c>
      <c r="I18" s="14">
        <f t="shared" si="2"/>
        <v>-5</v>
      </c>
      <c r="J18" s="35">
        <v>7</v>
      </c>
      <c r="K18" s="16">
        <v>4</v>
      </c>
      <c r="L18" s="16">
        <v>13</v>
      </c>
      <c r="M18" s="16">
        <f t="shared" si="3"/>
        <v>-9</v>
      </c>
      <c r="N18" s="16"/>
      <c r="O18" s="16">
        <f t="shared" si="4"/>
        <v>-9</v>
      </c>
      <c r="P18" s="16">
        <f t="shared" si="5"/>
        <v>-14</v>
      </c>
      <c r="Q18" s="35">
        <v>14</v>
      </c>
      <c r="R18" s="14">
        <v>6</v>
      </c>
      <c r="S18" s="14">
        <v>13</v>
      </c>
      <c r="T18" s="14">
        <f t="shared" si="6"/>
        <v>-7</v>
      </c>
      <c r="U18" s="14"/>
      <c r="V18" s="14">
        <f t="shared" si="7"/>
        <v>-7</v>
      </c>
      <c r="W18" s="14">
        <f t="shared" si="8"/>
        <v>-21</v>
      </c>
      <c r="X18" s="35">
        <v>13</v>
      </c>
      <c r="Y18" s="16">
        <v>13</v>
      </c>
      <c r="Z18" s="16">
        <v>3</v>
      </c>
      <c r="AA18" s="16">
        <f t="shared" si="9"/>
        <v>10</v>
      </c>
      <c r="AB18" s="16">
        <v>1</v>
      </c>
      <c r="AC18" s="16">
        <f t="shared" si="10"/>
        <v>11</v>
      </c>
      <c r="AD18" s="16">
        <f t="shared" si="11"/>
        <v>-10</v>
      </c>
      <c r="AE18" s="35">
        <v>11</v>
      </c>
      <c r="AF18" s="14">
        <v>13</v>
      </c>
      <c r="AG18" s="14">
        <v>11</v>
      </c>
      <c r="AH18" s="14">
        <f t="shared" si="12"/>
        <v>2</v>
      </c>
      <c r="AI18" s="14">
        <v>1</v>
      </c>
      <c r="AJ18" s="14">
        <f t="shared" si="13"/>
        <v>3</v>
      </c>
      <c r="AK18" s="14">
        <f t="shared" si="14"/>
        <v>-7</v>
      </c>
      <c r="AL18" s="35">
        <v>8</v>
      </c>
      <c r="AM18" s="16">
        <v>13</v>
      </c>
      <c r="AN18" s="16">
        <v>5</v>
      </c>
      <c r="AO18" s="16">
        <f t="shared" si="15"/>
        <v>8</v>
      </c>
      <c r="AP18" s="16"/>
      <c r="AQ18" s="16">
        <f t="shared" si="16"/>
        <v>8</v>
      </c>
      <c r="AR18" s="16">
        <f t="shared" si="17"/>
        <v>1</v>
      </c>
      <c r="AS18" s="36">
        <v>5</v>
      </c>
      <c r="AT18" s="14">
        <v>13</v>
      </c>
      <c r="AU18" s="14">
        <v>0</v>
      </c>
      <c r="AV18" s="14">
        <f t="shared" si="18"/>
        <v>13</v>
      </c>
      <c r="AW18" s="14">
        <v>1</v>
      </c>
      <c r="AX18" s="14">
        <f t="shared" si="19"/>
        <v>14</v>
      </c>
      <c r="AY18" s="14">
        <f t="shared" si="20"/>
        <v>15</v>
      </c>
      <c r="AZ18" s="48">
        <f t="shared" si="21"/>
        <v>4</v>
      </c>
      <c r="BA18" s="48">
        <f t="shared" si="22"/>
        <v>3</v>
      </c>
      <c r="BB18" s="48">
        <f t="shared" si="23"/>
        <v>12</v>
      </c>
      <c r="BC18" s="12">
        <v>15</v>
      </c>
    </row>
    <row r="19" spans="1:55" ht="15" customHeight="1">
      <c r="A19" s="19">
        <v>19</v>
      </c>
      <c r="B19" s="67" t="s">
        <v>188</v>
      </c>
      <c r="C19" s="35">
        <v>14</v>
      </c>
      <c r="D19" s="14">
        <v>6</v>
      </c>
      <c r="E19" s="14">
        <v>13</v>
      </c>
      <c r="F19" s="14">
        <f t="shared" si="0"/>
        <v>-7</v>
      </c>
      <c r="G19" s="14"/>
      <c r="H19" s="14">
        <f t="shared" si="1"/>
        <v>-7</v>
      </c>
      <c r="I19" s="14">
        <f t="shared" si="2"/>
        <v>-7</v>
      </c>
      <c r="J19" s="35">
        <v>31</v>
      </c>
      <c r="K19" s="16">
        <v>6</v>
      </c>
      <c r="L19" s="16">
        <v>9</v>
      </c>
      <c r="M19" s="16">
        <f t="shared" si="3"/>
        <v>-3</v>
      </c>
      <c r="N19" s="16"/>
      <c r="O19" s="16">
        <f t="shared" si="4"/>
        <v>-3</v>
      </c>
      <c r="P19" s="16">
        <f t="shared" si="5"/>
        <v>-10</v>
      </c>
      <c r="Q19" s="35">
        <v>18</v>
      </c>
      <c r="R19" s="14">
        <v>13</v>
      </c>
      <c r="S19" s="14">
        <v>8</v>
      </c>
      <c r="T19" s="14">
        <f t="shared" si="6"/>
        <v>5</v>
      </c>
      <c r="U19" s="14">
        <v>1</v>
      </c>
      <c r="V19" s="14">
        <f t="shared" si="7"/>
        <v>6</v>
      </c>
      <c r="W19" s="14">
        <f t="shared" si="8"/>
        <v>-4</v>
      </c>
      <c r="X19" s="35">
        <v>10</v>
      </c>
      <c r="Y19" s="16">
        <v>2</v>
      </c>
      <c r="Z19" s="16">
        <v>13</v>
      </c>
      <c r="AA19" s="16">
        <f t="shared" si="9"/>
        <v>-11</v>
      </c>
      <c r="AB19" s="16"/>
      <c r="AC19" s="16">
        <f t="shared" si="10"/>
        <v>-11</v>
      </c>
      <c r="AD19" s="16">
        <f t="shared" si="11"/>
        <v>-15</v>
      </c>
      <c r="AE19" s="35">
        <v>8</v>
      </c>
      <c r="AF19" s="14">
        <v>13</v>
      </c>
      <c r="AG19" s="14">
        <v>2</v>
      </c>
      <c r="AH19" s="14">
        <f t="shared" si="12"/>
        <v>11</v>
      </c>
      <c r="AI19" s="14">
        <v>1</v>
      </c>
      <c r="AJ19" s="14">
        <f t="shared" si="13"/>
        <v>12</v>
      </c>
      <c r="AK19" s="14">
        <f t="shared" si="14"/>
        <v>-3</v>
      </c>
      <c r="AL19" s="35">
        <v>5</v>
      </c>
      <c r="AM19" s="16">
        <v>13</v>
      </c>
      <c r="AN19" s="16">
        <v>11</v>
      </c>
      <c r="AO19" s="16">
        <f t="shared" si="15"/>
        <v>2</v>
      </c>
      <c r="AP19" s="16"/>
      <c r="AQ19" s="16">
        <f t="shared" si="16"/>
        <v>2</v>
      </c>
      <c r="AR19" s="16">
        <f t="shared" si="17"/>
        <v>-1</v>
      </c>
      <c r="AS19" s="36">
        <v>6</v>
      </c>
      <c r="AT19" s="14">
        <v>13</v>
      </c>
      <c r="AU19" s="14">
        <v>10</v>
      </c>
      <c r="AV19" s="14">
        <f t="shared" si="18"/>
        <v>3</v>
      </c>
      <c r="AW19" s="14">
        <v>1</v>
      </c>
      <c r="AX19" s="14">
        <f t="shared" si="19"/>
        <v>4</v>
      </c>
      <c r="AY19" s="14">
        <f t="shared" si="20"/>
        <v>3</v>
      </c>
      <c r="AZ19" s="48">
        <f t="shared" si="21"/>
        <v>4</v>
      </c>
      <c r="BA19" s="48">
        <f t="shared" si="22"/>
        <v>3</v>
      </c>
      <c r="BB19" s="48">
        <f t="shared" si="23"/>
        <v>0</v>
      </c>
      <c r="BC19" s="12">
        <v>16</v>
      </c>
    </row>
    <row r="20" spans="1:55" ht="15" customHeight="1">
      <c r="A20" s="19">
        <v>5</v>
      </c>
      <c r="B20" s="67" t="s">
        <v>226</v>
      </c>
      <c r="C20" s="35">
        <v>9</v>
      </c>
      <c r="D20" s="14">
        <v>4</v>
      </c>
      <c r="E20" s="14">
        <v>8</v>
      </c>
      <c r="F20" s="14">
        <f t="shared" si="0"/>
        <v>-4</v>
      </c>
      <c r="G20" s="14"/>
      <c r="H20" s="14">
        <f t="shared" si="1"/>
        <v>-4</v>
      </c>
      <c r="I20" s="14">
        <f t="shared" si="2"/>
        <v>-4</v>
      </c>
      <c r="J20" s="35">
        <v>18</v>
      </c>
      <c r="K20" s="16">
        <v>11</v>
      </c>
      <c r="L20" s="16">
        <v>4</v>
      </c>
      <c r="M20" s="16">
        <f t="shared" si="3"/>
        <v>7</v>
      </c>
      <c r="N20" s="16"/>
      <c r="O20" s="16">
        <f t="shared" si="4"/>
        <v>7</v>
      </c>
      <c r="P20" s="16">
        <f t="shared" si="5"/>
        <v>3</v>
      </c>
      <c r="Q20" s="35">
        <v>24</v>
      </c>
      <c r="R20" s="14">
        <v>13</v>
      </c>
      <c r="S20" s="14">
        <v>0</v>
      </c>
      <c r="T20" s="14">
        <f t="shared" si="6"/>
        <v>13</v>
      </c>
      <c r="U20" s="14">
        <v>1</v>
      </c>
      <c r="V20" s="14">
        <f t="shared" si="7"/>
        <v>14</v>
      </c>
      <c r="W20" s="14">
        <f t="shared" si="8"/>
        <v>17</v>
      </c>
      <c r="X20" s="35">
        <v>30</v>
      </c>
      <c r="Y20" s="16">
        <v>9</v>
      </c>
      <c r="Z20" s="16">
        <v>10</v>
      </c>
      <c r="AA20" s="16">
        <f t="shared" si="9"/>
        <v>-1</v>
      </c>
      <c r="AB20" s="16"/>
      <c r="AC20" s="16">
        <f t="shared" si="10"/>
        <v>-1</v>
      </c>
      <c r="AD20" s="16">
        <f t="shared" si="11"/>
        <v>16</v>
      </c>
      <c r="AE20" s="35">
        <v>6</v>
      </c>
      <c r="AF20" s="14">
        <v>11</v>
      </c>
      <c r="AG20" s="14">
        <v>12</v>
      </c>
      <c r="AH20" s="14">
        <f t="shared" si="12"/>
        <v>-1</v>
      </c>
      <c r="AI20" s="14"/>
      <c r="AJ20" s="14">
        <f t="shared" si="13"/>
        <v>-1</v>
      </c>
      <c r="AK20" s="14">
        <f t="shared" si="14"/>
        <v>15</v>
      </c>
      <c r="AL20" s="35">
        <v>7</v>
      </c>
      <c r="AM20" s="16">
        <v>13</v>
      </c>
      <c r="AN20" s="16">
        <v>11</v>
      </c>
      <c r="AO20" s="16">
        <f t="shared" si="15"/>
        <v>2</v>
      </c>
      <c r="AP20" s="16"/>
      <c r="AQ20" s="16">
        <f t="shared" si="16"/>
        <v>2</v>
      </c>
      <c r="AR20" s="16">
        <f t="shared" si="17"/>
        <v>17</v>
      </c>
      <c r="AS20" s="36">
        <v>17</v>
      </c>
      <c r="AT20" s="14">
        <v>13</v>
      </c>
      <c r="AU20" s="14">
        <v>3</v>
      </c>
      <c r="AV20" s="14">
        <f t="shared" si="18"/>
        <v>10</v>
      </c>
      <c r="AW20" s="14">
        <v>1</v>
      </c>
      <c r="AX20" s="14">
        <f t="shared" si="19"/>
        <v>11</v>
      </c>
      <c r="AY20" s="14">
        <f t="shared" si="20"/>
        <v>28</v>
      </c>
      <c r="AZ20" s="48">
        <f t="shared" si="21"/>
        <v>4</v>
      </c>
      <c r="BA20" s="48">
        <f t="shared" si="22"/>
        <v>2</v>
      </c>
      <c r="BB20" s="48">
        <f t="shared" si="23"/>
        <v>26</v>
      </c>
      <c r="BC20" s="12">
        <v>17</v>
      </c>
    </row>
    <row r="21" spans="1:55" ht="15" customHeight="1">
      <c r="A21" s="19">
        <v>3</v>
      </c>
      <c r="B21" s="67" t="s">
        <v>231</v>
      </c>
      <c r="C21" s="35">
        <v>7</v>
      </c>
      <c r="D21" s="14">
        <v>12</v>
      </c>
      <c r="E21" s="14">
        <v>6</v>
      </c>
      <c r="F21" s="14">
        <f t="shared" si="0"/>
        <v>6</v>
      </c>
      <c r="G21" s="14"/>
      <c r="H21" s="14">
        <f t="shared" si="1"/>
        <v>6</v>
      </c>
      <c r="I21" s="14">
        <f t="shared" si="2"/>
        <v>6</v>
      </c>
      <c r="J21" s="35">
        <v>22</v>
      </c>
      <c r="K21" s="16">
        <v>2</v>
      </c>
      <c r="L21" s="16">
        <v>11</v>
      </c>
      <c r="M21" s="16">
        <f t="shared" si="3"/>
        <v>-9</v>
      </c>
      <c r="N21" s="16"/>
      <c r="O21" s="16">
        <f t="shared" si="4"/>
        <v>-9</v>
      </c>
      <c r="P21" s="16">
        <f t="shared" si="5"/>
        <v>-3</v>
      </c>
      <c r="Q21" s="35">
        <v>27</v>
      </c>
      <c r="R21" s="14">
        <v>12</v>
      </c>
      <c r="S21" s="14">
        <v>7</v>
      </c>
      <c r="T21" s="14">
        <f t="shared" si="6"/>
        <v>5</v>
      </c>
      <c r="U21" s="14"/>
      <c r="V21" s="14">
        <f t="shared" si="7"/>
        <v>5</v>
      </c>
      <c r="W21" s="14">
        <f t="shared" si="8"/>
        <v>2</v>
      </c>
      <c r="X21" s="35">
        <v>26</v>
      </c>
      <c r="Y21" s="16">
        <v>13</v>
      </c>
      <c r="Z21" s="16">
        <v>6</v>
      </c>
      <c r="AA21" s="16">
        <f t="shared" si="9"/>
        <v>7</v>
      </c>
      <c r="AB21" s="16">
        <v>1</v>
      </c>
      <c r="AC21" s="16">
        <f t="shared" si="10"/>
        <v>8</v>
      </c>
      <c r="AD21" s="16">
        <f t="shared" si="11"/>
        <v>10</v>
      </c>
      <c r="AE21" s="35">
        <v>30</v>
      </c>
      <c r="AF21" s="14">
        <v>13</v>
      </c>
      <c r="AG21" s="14">
        <v>4</v>
      </c>
      <c r="AH21" s="14">
        <f t="shared" si="12"/>
        <v>9</v>
      </c>
      <c r="AI21" s="14">
        <v>1</v>
      </c>
      <c r="AJ21" s="14">
        <f t="shared" si="13"/>
        <v>10</v>
      </c>
      <c r="AK21" s="14">
        <f t="shared" si="14"/>
        <v>20</v>
      </c>
      <c r="AL21" s="35">
        <v>5</v>
      </c>
      <c r="AM21" s="16">
        <v>11</v>
      </c>
      <c r="AN21" s="16">
        <v>13</v>
      </c>
      <c r="AO21" s="16">
        <f t="shared" si="15"/>
        <v>-2</v>
      </c>
      <c r="AP21" s="16"/>
      <c r="AQ21" s="16">
        <f t="shared" si="16"/>
        <v>-2</v>
      </c>
      <c r="AR21" s="16">
        <f t="shared" si="17"/>
        <v>18</v>
      </c>
      <c r="AS21" s="36">
        <v>12</v>
      </c>
      <c r="AT21" s="14">
        <v>7</v>
      </c>
      <c r="AU21" s="14">
        <v>13</v>
      </c>
      <c r="AV21" s="14">
        <f t="shared" si="18"/>
        <v>-6</v>
      </c>
      <c r="AW21" s="14"/>
      <c r="AX21" s="14">
        <f t="shared" si="19"/>
        <v>-6</v>
      </c>
      <c r="AY21" s="14">
        <f t="shared" si="20"/>
        <v>12</v>
      </c>
      <c r="AZ21" s="48">
        <f t="shared" si="21"/>
        <v>4</v>
      </c>
      <c r="BA21" s="48">
        <f t="shared" si="22"/>
        <v>2</v>
      </c>
      <c r="BB21" s="48">
        <f t="shared" si="23"/>
        <v>10</v>
      </c>
      <c r="BC21" s="12">
        <v>18</v>
      </c>
    </row>
    <row r="22" spans="1:55" ht="15" customHeight="1">
      <c r="A22" s="19">
        <v>34</v>
      </c>
      <c r="B22" s="67" t="s">
        <v>143</v>
      </c>
      <c r="C22" s="35">
        <v>5</v>
      </c>
      <c r="D22" s="14">
        <v>7</v>
      </c>
      <c r="E22" s="14">
        <v>8</v>
      </c>
      <c r="F22" s="14">
        <f t="shared" si="0"/>
        <v>-1</v>
      </c>
      <c r="G22" s="14"/>
      <c r="H22" s="14">
        <f t="shared" si="1"/>
        <v>-1</v>
      </c>
      <c r="I22" s="14">
        <f t="shared" si="2"/>
        <v>-1</v>
      </c>
      <c r="J22" s="35">
        <v>18</v>
      </c>
      <c r="K22" s="16">
        <v>4</v>
      </c>
      <c r="L22" s="16">
        <v>11</v>
      </c>
      <c r="M22" s="16">
        <f t="shared" si="3"/>
        <v>-7</v>
      </c>
      <c r="N22" s="16"/>
      <c r="O22" s="16">
        <f t="shared" si="4"/>
        <v>-7</v>
      </c>
      <c r="P22" s="16">
        <f t="shared" si="5"/>
        <v>-8</v>
      </c>
      <c r="Q22" s="35">
        <v>6</v>
      </c>
      <c r="R22" s="14">
        <v>13</v>
      </c>
      <c r="S22" s="14">
        <v>5</v>
      </c>
      <c r="T22" s="14">
        <f t="shared" si="6"/>
        <v>8</v>
      </c>
      <c r="U22" s="14"/>
      <c r="V22" s="14">
        <f t="shared" si="7"/>
        <v>8</v>
      </c>
      <c r="W22" s="14">
        <f t="shared" si="8"/>
        <v>0</v>
      </c>
      <c r="X22" s="35">
        <v>19</v>
      </c>
      <c r="Y22" s="16">
        <v>13</v>
      </c>
      <c r="Z22" s="16">
        <v>7</v>
      </c>
      <c r="AA22" s="16">
        <f t="shared" si="9"/>
        <v>6</v>
      </c>
      <c r="AB22" s="16">
        <v>1</v>
      </c>
      <c r="AC22" s="16">
        <f t="shared" si="10"/>
        <v>7</v>
      </c>
      <c r="AD22" s="16">
        <f t="shared" si="11"/>
        <v>7</v>
      </c>
      <c r="AE22" s="35">
        <v>7</v>
      </c>
      <c r="AF22" s="14">
        <v>4</v>
      </c>
      <c r="AG22" s="14">
        <v>12</v>
      </c>
      <c r="AH22" s="14">
        <f t="shared" si="12"/>
        <v>-8</v>
      </c>
      <c r="AI22" s="14"/>
      <c r="AJ22" s="14">
        <f t="shared" si="13"/>
        <v>-8</v>
      </c>
      <c r="AK22" s="14">
        <f t="shared" si="14"/>
        <v>-1</v>
      </c>
      <c r="AL22" s="35">
        <v>13</v>
      </c>
      <c r="AM22" s="16">
        <v>9</v>
      </c>
      <c r="AN22" s="16">
        <v>8</v>
      </c>
      <c r="AO22" s="16">
        <f t="shared" si="15"/>
        <v>1</v>
      </c>
      <c r="AP22" s="16"/>
      <c r="AQ22" s="16">
        <f t="shared" si="16"/>
        <v>1</v>
      </c>
      <c r="AR22" s="16">
        <f t="shared" si="17"/>
        <v>0</v>
      </c>
      <c r="AS22" s="36">
        <v>18</v>
      </c>
      <c r="AT22" s="14">
        <v>13</v>
      </c>
      <c r="AU22" s="14">
        <v>5</v>
      </c>
      <c r="AV22" s="14">
        <f t="shared" si="18"/>
        <v>8</v>
      </c>
      <c r="AW22" s="14">
        <v>1</v>
      </c>
      <c r="AX22" s="14">
        <f t="shared" si="19"/>
        <v>9</v>
      </c>
      <c r="AY22" s="14">
        <f t="shared" si="20"/>
        <v>9</v>
      </c>
      <c r="AZ22" s="48">
        <f t="shared" si="21"/>
        <v>4</v>
      </c>
      <c r="BA22" s="48">
        <f t="shared" si="22"/>
        <v>2</v>
      </c>
      <c r="BB22" s="48">
        <f t="shared" si="23"/>
        <v>7</v>
      </c>
      <c r="BC22" s="12">
        <v>19</v>
      </c>
    </row>
    <row r="23" spans="1:55" ht="15" customHeight="1">
      <c r="A23" s="19">
        <v>13</v>
      </c>
      <c r="B23" s="67" t="s">
        <v>212</v>
      </c>
      <c r="C23" s="35">
        <v>9</v>
      </c>
      <c r="D23" s="14">
        <v>8</v>
      </c>
      <c r="E23" s="14">
        <v>4</v>
      </c>
      <c r="F23" s="14">
        <f t="shared" si="0"/>
        <v>4</v>
      </c>
      <c r="G23" s="14"/>
      <c r="H23" s="14">
        <f t="shared" si="1"/>
        <v>4</v>
      </c>
      <c r="I23" s="14">
        <f t="shared" si="2"/>
        <v>4</v>
      </c>
      <c r="J23" s="35">
        <v>8</v>
      </c>
      <c r="K23" s="16">
        <v>6</v>
      </c>
      <c r="L23" s="16">
        <v>3</v>
      </c>
      <c r="M23" s="16">
        <f t="shared" si="3"/>
        <v>3</v>
      </c>
      <c r="N23" s="16"/>
      <c r="O23" s="16">
        <f t="shared" si="4"/>
        <v>3</v>
      </c>
      <c r="P23" s="16">
        <f t="shared" si="5"/>
        <v>7</v>
      </c>
      <c r="Q23" s="35">
        <v>11</v>
      </c>
      <c r="R23" s="14">
        <v>13</v>
      </c>
      <c r="S23" s="14">
        <v>6</v>
      </c>
      <c r="T23" s="14">
        <f t="shared" si="6"/>
        <v>7</v>
      </c>
      <c r="U23" s="14">
        <v>1</v>
      </c>
      <c r="V23" s="14">
        <f t="shared" si="7"/>
        <v>8</v>
      </c>
      <c r="W23" s="14">
        <f t="shared" si="8"/>
        <v>15</v>
      </c>
      <c r="X23" s="35">
        <v>10</v>
      </c>
      <c r="Y23" s="16">
        <v>13</v>
      </c>
      <c r="Z23" s="16">
        <v>2</v>
      </c>
      <c r="AA23" s="16">
        <f t="shared" si="9"/>
        <v>11</v>
      </c>
      <c r="AB23" s="16">
        <v>1</v>
      </c>
      <c r="AC23" s="16">
        <f t="shared" si="10"/>
        <v>12</v>
      </c>
      <c r="AD23" s="16">
        <f t="shared" si="11"/>
        <v>27</v>
      </c>
      <c r="AE23" s="35">
        <v>32</v>
      </c>
      <c r="AF23" s="14">
        <v>6</v>
      </c>
      <c r="AG23" s="14">
        <v>13</v>
      </c>
      <c r="AH23" s="14">
        <f t="shared" si="12"/>
        <v>-7</v>
      </c>
      <c r="AI23" s="14"/>
      <c r="AJ23" s="14">
        <f t="shared" si="13"/>
        <v>-7</v>
      </c>
      <c r="AK23" s="14">
        <f t="shared" si="14"/>
        <v>20</v>
      </c>
      <c r="AL23" s="35">
        <v>11</v>
      </c>
      <c r="AM23" s="16">
        <v>2</v>
      </c>
      <c r="AN23" s="16">
        <v>13</v>
      </c>
      <c r="AO23" s="16">
        <f t="shared" si="15"/>
        <v>-11</v>
      </c>
      <c r="AP23" s="16"/>
      <c r="AQ23" s="16">
        <f t="shared" si="16"/>
        <v>-11</v>
      </c>
      <c r="AR23" s="16">
        <f t="shared" si="17"/>
        <v>9</v>
      </c>
      <c r="AS23" s="36">
        <v>13</v>
      </c>
      <c r="AT23" s="14">
        <v>6</v>
      </c>
      <c r="AU23" s="14">
        <v>9</v>
      </c>
      <c r="AV23" s="14">
        <f t="shared" si="18"/>
        <v>-3</v>
      </c>
      <c r="AW23" s="14"/>
      <c r="AX23" s="14">
        <f t="shared" si="19"/>
        <v>-3</v>
      </c>
      <c r="AY23" s="14">
        <f t="shared" si="20"/>
        <v>6</v>
      </c>
      <c r="AZ23" s="48">
        <f t="shared" si="21"/>
        <v>4</v>
      </c>
      <c r="BA23" s="48">
        <f t="shared" si="22"/>
        <v>2</v>
      </c>
      <c r="BB23" s="48">
        <f t="shared" si="23"/>
        <v>4</v>
      </c>
      <c r="BC23" s="12">
        <v>20</v>
      </c>
    </row>
    <row r="24" spans="1:55" ht="15" customHeight="1">
      <c r="A24" s="19">
        <v>22</v>
      </c>
      <c r="B24" s="67" t="s">
        <v>179</v>
      </c>
      <c r="C24" s="35">
        <v>25</v>
      </c>
      <c r="D24" s="14">
        <v>4</v>
      </c>
      <c r="E24" s="14">
        <v>13</v>
      </c>
      <c r="F24" s="14">
        <f t="shared" si="0"/>
        <v>-9</v>
      </c>
      <c r="G24" s="14"/>
      <c r="H24" s="14">
        <f t="shared" si="1"/>
        <v>-9</v>
      </c>
      <c r="I24" s="14">
        <f t="shared" si="2"/>
        <v>-9</v>
      </c>
      <c r="J24" s="35">
        <v>5</v>
      </c>
      <c r="K24" s="16">
        <v>5</v>
      </c>
      <c r="L24" s="16">
        <v>11</v>
      </c>
      <c r="M24" s="16">
        <f t="shared" si="3"/>
        <v>-6</v>
      </c>
      <c r="N24" s="16"/>
      <c r="O24" s="16">
        <f t="shared" si="4"/>
        <v>-6</v>
      </c>
      <c r="P24" s="16">
        <f t="shared" si="5"/>
        <v>-15</v>
      </c>
      <c r="Q24" s="35">
        <v>19</v>
      </c>
      <c r="R24" s="14">
        <v>7</v>
      </c>
      <c r="S24" s="14">
        <v>12</v>
      </c>
      <c r="T24" s="14">
        <f t="shared" si="6"/>
        <v>-5</v>
      </c>
      <c r="U24" s="14"/>
      <c r="V24" s="14">
        <f t="shared" si="7"/>
        <v>-5</v>
      </c>
      <c r="W24" s="14">
        <f t="shared" si="8"/>
        <v>-20</v>
      </c>
      <c r="X24" s="35">
        <v>7</v>
      </c>
      <c r="Y24" s="16">
        <v>9</v>
      </c>
      <c r="Z24" s="16">
        <v>8</v>
      </c>
      <c r="AA24" s="16">
        <f t="shared" si="9"/>
        <v>1</v>
      </c>
      <c r="AB24" s="16"/>
      <c r="AC24" s="16">
        <f t="shared" si="10"/>
        <v>1</v>
      </c>
      <c r="AD24" s="16">
        <f t="shared" si="11"/>
        <v>-19</v>
      </c>
      <c r="AE24" s="35">
        <v>12</v>
      </c>
      <c r="AF24" s="14">
        <v>13</v>
      </c>
      <c r="AG24" s="14">
        <v>10</v>
      </c>
      <c r="AH24" s="14">
        <f t="shared" si="12"/>
        <v>3</v>
      </c>
      <c r="AI24" s="14"/>
      <c r="AJ24" s="14">
        <f t="shared" si="13"/>
        <v>3</v>
      </c>
      <c r="AK24" s="14">
        <f t="shared" si="14"/>
        <v>-16</v>
      </c>
      <c r="AL24" s="35">
        <v>27</v>
      </c>
      <c r="AM24" s="16">
        <v>11</v>
      </c>
      <c r="AN24" s="16">
        <v>10</v>
      </c>
      <c r="AO24" s="16">
        <f t="shared" si="15"/>
        <v>1</v>
      </c>
      <c r="AP24" s="16"/>
      <c r="AQ24" s="16">
        <f t="shared" si="16"/>
        <v>1</v>
      </c>
      <c r="AR24" s="16">
        <f t="shared" si="17"/>
        <v>-15</v>
      </c>
      <c r="AS24" s="36">
        <v>22</v>
      </c>
      <c r="AT24" s="14">
        <v>13</v>
      </c>
      <c r="AU24" s="14">
        <v>2</v>
      </c>
      <c r="AV24" s="14">
        <f t="shared" si="18"/>
        <v>11</v>
      </c>
      <c r="AW24" s="14">
        <v>1</v>
      </c>
      <c r="AX24" s="14">
        <f t="shared" si="19"/>
        <v>12</v>
      </c>
      <c r="AY24" s="14">
        <f t="shared" si="20"/>
        <v>-3</v>
      </c>
      <c r="AZ24" s="48">
        <f t="shared" si="21"/>
        <v>4</v>
      </c>
      <c r="BA24" s="48">
        <f t="shared" si="22"/>
        <v>1</v>
      </c>
      <c r="BB24" s="48">
        <f t="shared" si="23"/>
        <v>-4</v>
      </c>
      <c r="BC24" s="12">
        <v>21</v>
      </c>
    </row>
    <row r="25" spans="1:55" ht="15" customHeight="1">
      <c r="A25" s="19">
        <v>38</v>
      </c>
      <c r="B25" s="67" t="s">
        <v>131</v>
      </c>
      <c r="C25" s="35">
        <v>22</v>
      </c>
      <c r="D25" s="14">
        <v>9</v>
      </c>
      <c r="E25" s="14">
        <v>12</v>
      </c>
      <c r="F25" s="14">
        <f t="shared" si="0"/>
        <v>-3</v>
      </c>
      <c r="G25" s="14"/>
      <c r="H25" s="14">
        <f t="shared" si="1"/>
        <v>-3</v>
      </c>
      <c r="I25" s="14">
        <f t="shared" si="2"/>
        <v>-3</v>
      </c>
      <c r="J25" s="35">
        <v>24</v>
      </c>
      <c r="K25" s="16">
        <v>13</v>
      </c>
      <c r="L25" s="16">
        <v>5</v>
      </c>
      <c r="M25" s="16">
        <f t="shared" si="3"/>
        <v>8</v>
      </c>
      <c r="N25" s="16"/>
      <c r="O25" s="16">
        <f t="shared" si="4"/>
        <v>8</v>
      </c>
      <c r="P25" s="16">
        <f t="shared" si="5"/>
        <v>5</v>
      </c>
      <c r="Q25" s="35">
        <v>30</v>
      </c>
      <c r="R25" s="14">
        <v>13</v>
      </c>
      <c r="S25" s="14">
        <v>9</v>
      </c>
      <c r="T25" s="14">
        <f t="shared" si="6"/>
        <v>4</v>
      </c>
      <c r="U25" s="14">
        <v>1</v>
      </c>
      <c r="V25" s="14">
        <f t="shared" si="7"/>
        <v>5</v>
      </c>
      <c r="W25" s="14">
        <f t="shared" si="8"/>
        <v>10</v>
      </c>
      <c r="X25" s="35">
        <v>14</v>
      </c>
      <c r="Y25" s="16">
        <v>7</v>
      </c>
      <c r="Z25" s="16">
        <v>13</v>
      </c>
      <c r="AA25" s="16">
        <f t="shared" si="9"/>
        <v>-6</v>
      </c>
      <c r="AB25" s="16"/>
      <c r="AC25" s="16">
        <f t="shared" si="10"/>
        <v>-6</v>
      </c>
      <c r="AD25" s="16">
        <f t="shared" si="11"/>
        <v>4</v>
      </c>
      <c r="AE25" s="35">
        <v>17</v>
      </c>
      <c r="AF25" s="14">
        <v>12</v>
      </c>
      <c r="AG25" s="14">
        <v>10</v>
      </c>
      <c r="AH25" s="14">
        <f t="shared" si="12"/>
        <v>2</v>
      </c>
      <c r="AI25" s="14"/>
      <c r="AJ25" s="14">
        <f t="shared" si="13"/>
        <v>2</v>
      </c>
      <c r="AK25" s="14">
        <f t="shared" si="14"/>
        <v>6</v>
      </c>
      <c r="AL25" s="35">
        <v>18</v>
      </c>
      <c r="AM25" s="16">
        <v>2</v>
      </c>
      <c r="AN25" s="16">
        <v>13</v>
      </c>
      <c r="AO25" s="16">
        <f t="shared" si="15"/>
        <v>-11</v>
      </c>
      <c r="AP25" s="16"/>
      <c r="AQ25" s="16">
        <f t="shared" si="16"/>
        <v>-11</v>
      </c>
      <c r="AR25" s="16">
        <f t="shared" si="17"/>
        <v>-5</v>
      </c>
      <c r="AS25" s="36">
        <v>19</v>
      </c>
      <c r="AT25" s="14">
        <v>9</v>
      </c>
      <c r="AU25" s="14">
        <v>8</v>
      </c>
      <c r="AV25" s="14">
        <f t="shared" si="18"/>
        <v>1</v>
      </c>
      <c r="AW25" s="14"/>
      <c r="AX25" s="14">
        <f t="shared" si="19"/>
        <v>1</v>
      </c>
      <c r="AY25" s="14">
        <f t="shared" si="20"/>
        <v>-4</v>
      </c>
      <c r="AZ25" s="48">
        <f t="shared" si="21"/>
        <v>4</v>
      </c>
      <c r="BA25" s="48">
        <f t="shared" si="22"/>
        <v>1</v>
      </c>
      <c r="BB25" s="48">
        <f t="shared" si="23"/>
        <v>-5</v>
      </c>
      <c r="BC25" s="12">
        <v>22</v>
      </c>
    </row>
    <row r="26" spans="1:55" ht="15" customHeight="1">
      <c r="A26" s="19">
        <v>11</v>
      </c>
      <c r="B26" s="67" t="s">
        <v>217</v>
      </c>
      <c r="C26" s="35">
        <v>11</v>
      </c>
      <c r="D26" s="14">
        <v>8</v>
      </c>
      <c r="E26" s="14">
        <v>2</v>
      </c>
      <c r="F26" s="14">
        <f t="shared" si="0"/>
        <v>6</v>
      </c>
      <c r="G26" s="14"/>
      <c r="H26" s="14">
        <f t="shared" si="1"/>
        <v>6</v>
      </c>
      <c r="I26" s="14">
        <f t="shared" si="2"/>
        <v>6</v>
      </c>
      <c r="J26" s="35">
        <v>10</v>
      </c>
      <c r="K26" s="16">
        <v>9</v>
      </c>
      <c r="L26" s="16">
        <v>5</v>
      </c>
      <c r="M26" s="16">
        <f t="shared" si="3"/>
        <v>4</v>
      </c>
      <c r="N26" s="16"/>
      <c r="O26" s="16">
        <f t="shared" si="4"/>
        <v>4</v>
      </c>
      <c r="P26" s="16">
        <f t="shared" si="5"/>
        <v>10</v>
      </c>
      <c r="Q26" s="35">
        <v>9</v>
      </c>
      <c r="R26" s="14">
        <v>9</v>
      </c>
      <c r="S26" s="14">
        <v>6</v>
      </c>
      <c r="T26" s="14">
        <f t="shared" si="6"/>
        <v>3</v>
      </c>
      <c r="U26" s="14"/>
      <c r="V26" s="14">
        <f t="shared" si="7"/>
        <v>3</v>
      </c>
      <c r="W26" s="14">
        <f t="shared" si="8"/>
        <v>13</v>
      </c>
      <c r="X26" s="35">
        <v>8</v>
      </c>
      <c r="Y26" s="16">
        <v>5</v>
      </c>
      <c r="Z26" s="16">
        <v>13</v>
      </c>
      <c r="AA26" s="16">
        <f t="shared" si="9"/>
        <v>-8</v>
      </c>
      <c r="AB26" s="16"/>
      <c r="AC26" s="16">
        <f t="shared" si="10"/>
        <v>-8</v>
      </c>
      <c r="AD26" s="16">
        <f t="shared" si="11"/>
        <v>5</v>
      </c>
      <c r="AE26" s="35">
        <v>5</v>
      </c>
      <c r="AF26" s="14">
        <v>12</v>
      </c>
      <c r="AG26" s="14">
        <v>7</v>
      </c>
      <c r="AH26" s="14">
        <f t="shared" si="12"/>
        <v>5</v>
      </c>
      <c r="AI26" s="14"/>
      <c r="AJ26" s="14">
        <f t="shared" si="13"/>
        <v>5</v>
      </c>
      <c r="AK26" s="14">
        <f t="shared" si="14"/>
        <v>10</v>
      </c>
      <c r="AL26" s="35">
        <v>31</v>
      </c>
      <c r="AM26" s="16">
        <v>5</v>
      </c>
      <c r="AN26" s="16">
        <v>13</v>
      </c>
      <c r="AO26" s="16">
        <f t="shared" si="15"/>
        <v>-8</v>
      </c>
      <c r="AP26" s="16"/>
      <c r="AQ26" s="16">
        <f t="shared" si="16"/>
        <v>-8</v>
      </c>
      <c r="AR26" s="16">
        <f t="shared" si="17"/>
        <v>2</v>
      </c>
      <c r="AS26" s="36">
        <v>14</v>
      </c>
      <c r="AT26" s="14">
        <v>7</v>
      </c>
      <c r="AU26" s="14">
        <v>9</v>
      </c>
      <c r="AV26" s="14">
        <f t="shared" si="18"/>
        <v>-2</v>
      </c>
      <c r="AW26" s="14"/>
      <c r="AX26" s="14">
        <f t="shared" si="19"/>
        <v>-2</v>
      </c>
      <c r="AY26" s="14">
        <f t="shared" si="20"/>
        <v>0</v>
      </c>
      <c r="AZ26" s="48">
        <f t="shared" si="21"/>
        <v>4</v>
      </c>
      <c r="BA26" s="48">
        <f t="shared" si="22"/>
        <v>0</v>
      </c>
      <c r="BB26" s="48">
        <f t="shared" si="23"/>
        <v>0</v>
      </c>
      <c r="BC26" s="12">
        <v>23</v>
      </c>
    </row>
    <row r="27" spans="1:55" ht="15" customHeight="1">
      <c r="A27" s="19">
        <v>23</v>
      </c>
      <c r="B27" s="67" t="s">
        <v>176</v>
      </c>
      <c r="C27" s="35">
        <v>24</v>
      </c>
      <c r="D27" s="14">
        <v>7</v>
      </c>
      <c r="E27" s="14">
        <v>13</v>
      </c>
      <c r="F27" s="14">
        <f t="shared" si="0"/>
        <v>-6</v>
      </c>
      <c r="G27" s="14"/>
      <c r="H27" s="14">
        <f t="shared" si="1"/>
        <v>-6</v>
      </c>
      <c r="I27" s="14">
        <f t="shared" si="2"/>
        <v>-6</v>
      </c>
      <c r="J27" s="35">
        <v>7</v>
      </c>
      <c r="K27" s="16">
        <v>13</v>
      </c>
      <c r="L27" s="16">
        <v>4</v>
      </c>
      <c r="M27" s="16">
        <f t="shared" si="3"/>
        <v>9</v>
      </c>
      <c r="N27" s="16"/>
      <c r="O27" s="16">
        <f t="shared" si="4"/>
        <v>9</v>
      </c>
      <c r="P27" s="16">
        <f t="shared" si="5"/>
        <v>3</v>
      </c>
      <c r="Q27" s="35">
        <v>18</v>
      </c>
      <c r="R27" s="14">
        <v>8</v>
      </c>
      <c r="S27" s="14">
        <v>13</v>
      </c>
      <c r="T27" s="14">
        <f t="shared" si="6"/>
        <v>-5</v>
      </c>
      <c r="U27" s="14"/>
      <c r="V27" s="14">
        <f t="shared" si="7"/>
        <v>-5</v>
      </c>
      <c r="W27" s="14">
        <f t="shared" si="8"/>
        <v>-2</v>
      </c>
      <c r="X27" s="35">
        <v>6</v>
      </c>
      <c r="Y27" s="16">
        <v>10</v>
      </c>
      <c r="Z27" s="16">
        <v>8</v>
      </c>
      <c r="AA27" s="16">
        <f t="shared" si="9"/>
        <v>2</v>
      </c>
      <c r="AB27" s="16"/>
      <c r="AC27" s="16">
        <f t="shared" si="10"/>
        <v>2</v>
      </c>
      <c r="AD27" s="16">
        <f t="shared" si="11"/>
        <v>0</v>
      </c>
      <c r="AE27" s="35">
        <v>30</v>
      </c>
      <c r="AF27" s="14">
        <v>4</v>
      </c>
      <c r="AG27" s="14">
        <v>13</v>
      </c>
      <c r="AH27" s="14">
        <f t="shared" si="12"/>
        <v>-9</v>
      </c>
      <c r="AI27" s="14"/>
      <c r="AJ27" s="14">
        <f t="shared" si="13"/>
        <v>-9</v>
      </c>
      <c r="AK27" s="14">
        <f t="shared" si="14"/>
        <v>-9</v>
      </c>
      <c r="AL27" s="35">
        <v>26</v>
      </c>
      <c r="AM27" s="16">
        <v>12</v>
      </c>
      <c r="AN27" s="16">
        <v>10</v>
      </c>
      <c r="AO27" s="16">
        <f t="shared" si="15"/>
        <v>2</v>
      </c>
      <c r="AP27" s="16"/>
      <c r="AQ27" s="16">
        <f t="shared" si="16"/>
        <v>2</v>
      </c>
      <c r="AR27" s="16">
        <f t="shared" si="17"/>
        <v>-7</v>
      </c>
      <c r="AS27" s="36">
        <v>23</v>
      </c>
      <c r="AT27" s="14">
        <v>9</v>
      </c>
      <c r="AU27" s="14">
        <v>8</v>
      </c>
      <c r="AV27" s="14">
        <f t="shared" si="18"/>
        <v>1</v>
      </c>
      <c r="AW27" s="14"/>
      <c r="AX27" s="14">
        <f t="shared" si="19"/>
        <v>1</v>
      </c>
      <c r="AY27" s="14">
        <f t="shared" si="20"/>
        <v>-6</v>
      </c>
      <c r="AZ27" s="48">
        <f t="shared" si="21"/>
        <v>4</v>
      </c>
      <c r="BA27" s="48">
        <f t="shared" si="22"/>
        <v>0</v>
      </c>
      <c r="BB27" s="48">
        <f t="shared" si="23"/>
        <v>-6</v>
      </c>
      <c r="BC27" s="12">
        <v>24</v>
      </c>
    </row>
    <row r="28" spans="1:55" ht="15" customHeight="1">
      <c r="A28" s="19">
        <v>18</v>
      </c>
      <c r="B28" s="67" t="s">
        <v>196</v>
      </c>
      <c r="C28" s="35">
        <v>31</v>
      </c>
      <c r="D28" s="14">
        <v>3</v>
      </c>
      <c r="E28" s="14">
        <v>13</v>
      </c>
      <c r="F28" s="14">
        <f t="shared" si="0"/>
        <v>-10</v>
      </c>
      <c r="G28" s="14"/>
      <c r="H28" s="14">
        <f t="shared" si="1"/>
        <v>-10</v>
      </c>
      <c r="I28" s="14">
        <f t="shared" si="2"/>
        <v>-10</v>
      </c>
      <c r="J28" s="35">
        <v>32</v>
      </c>
      <c r="K28" s="16">
        <v>4</v>
      </c>
      <c r="L28" s="16">
        <v>13</v>
      </c>
      <c r="M28" s="16">
        <f t="shared" si="3"/>
        <v>-9</v>
      </c>
      <c r="N28" s="16"/>
      <c r="O28" s="16">
        <f t="shared" si="4"/>
        <v>-9</v>
      </c>
      <c r="P28" s="16">
        <f t="shared" si="5"/>
        <v>-19</v>
      </c>
      <c r="Q28" s="35">
        <v>17</v>
      </c>
      <c r="R28" s="14">
        <v>13</v>
      </c>
      <c r="S28" s="14">
        <v>2</v>
      </c>
      <c r="T28" s="14">
        <f t="shared" si="6"/>
        <v>11</v>
      </c>
      <c r="U28" s="14">
        <v>1</v>
      </c>
      <c r="V28" s="14">
        <f t="shared" si="7"/>
        <v>12</v>
      </c>
      <c r="W28" s="14">
        <f t="shared" si="8"/>
        <v>-7</v>
      </c>
      <c r="X28" s="35">
        <v>11</v>
      </c>
      <c r="Y28" s="16">
        <v>8</v>
      </c>
      <c r="Z28" s="16">
        <v>10</v>
      </c>
      <c r="AA28" s="16">
        <f t="shared" si="9"/>
        <v>-2</v>
      </c>
      <c r="AB28" s="16"/>
      <c r="AC28" s="16">
        <f t="shared" si="10"/>
        <v>-2</v>
      </c>
      <c r="AD28" s="16">
        <f t="shared" si="11"/>
        <v>-9</v>
      </c>
      <c r="AE28" s="35">
        <v>9</v>
      </c>
      <c r="AF28" s="14">
        <v>13</v>
      </c>
      <c r="AG28" s="14">
        <v>5</v>
      </c>
      <c r="AH28" s="14">
        <f t="shared" si="12"/>
        <v>8</v>
      </c>
      <c r="AI28" s="14">
        <v>1</v>
      </c>
      <c r="AJ28" s="14">
        <f t="shared" si="13"/>
        <v>9</v>
      </c>
      <c r="AK28" s="14">
        <f t="shared" si="14"/>
        <v>0</v>
      </c>
      <c r="AL28" s="35">
        <v>6</v>
      </c>
      <c r="AM28" s="16">
        <v>13</v>
      </c>
      <c r="AN28" s="16">
        <v>9</v>
      </c>
      <c r="AO28" s="16">
        <f t="shared" si="15"/>
        <v>4</v>
      </c>
      <c r="AP28" s="16">
        <v>1</v>
      </c>
      <c r="AQ28" s="16">
        <f t="shared" si="16"/>
        <v>5</v>
      </c>
      <c r="AR28" s="16">
        <f t="shared" si="17"/>
        <v>5</v>
      </c>
      <c r="AS28" s="36">
        <v>15</v>
      </c>
      <c r="AT28" s="14">
        <v>6</v>
      </c>
      <c r="AU28" s="14">
        <v>13</v>
      </c>
      <c r="AV28" s="14">
        <f t="shared" si="18"/>
        <v>-7</v>
      </c>
      <c r="AW28" s="14"/>
      <c r="AX28" s="14">
        <f t="shared" si="19"/>
        <v>-7</v>
      </c>
      <c r="AY28" s="14">
        <f t="shared" si="20"/>
        <v>-2</v>
      </c>
      <c r="AZ28" s="48">
        <f t="shared" si="21"/>
        <v>3</v>
      </c>
      <c r="BA28" s="48">
        <f t="shared" si="22"/>
        <v>3</v>
      </c>
      <c r="BB28" s="48">
        <f t="shared" si="23"/>
        <v>-5</v>
      </c>
      <c r="BC28" s="12">
        <v>25</v>
      </c>
    </row>
    <row r="29" spans="1:55" ht="15" customHeight="1">
      <c r="A29" s="19">
        <v>26</v>
      </c>
      <c r="B29" s="67" t="s">
        <v>167</v>
      </c>
      <c r="C29" s="35">
        <v>19</v>
      </c>
      <c r="D29" s="14">
        <v>10</v>
      </c>
      <c r="E29" s="14">
        <v>8</v>
      </c>
      <c r="F29" s="14">
        <f t="shared" si="0"/>
        <v>2</v>
      </c>
      <c r="G29" s="14"/>
      <c r="H29" s="14">
        <f t="shared" si="1"/>
        <v>2</v>
      </c>
      <c r="I29" s="14">
        <f t="shared" si="2"/>
        <v>2</v>
      </c>
      <c r="J29" s="35">
        <v>8</v>
      </c>
      <c r="K29" s="16">
        <v>3</v>
      </c>
      <c r="L29" s="16">
        <v>6</v>
      </c>
      <c r="M29" s="16">
        <f t="shared" si="3"/>
        <v>-3</v>
      </c>
      <c r="N29" s="16"/>
      <c r="O29" s="16">
        <f t="shared" si="4"/>
        <v>-3</v>
      </c>
      <c r="P29" s="16">
        <f t="shared" si="5"/>
        <v>-1</v>
      </c>
      <c r="Q29" s="35">
        <v>14</v>
      </c>
      <c r="R29" s="14">
        <v>13</v>
      </c>
      <c r="S29" s="14">
        <v>6</v>
      </c>
      <c r="T29" s="14">
        <f t="shared" si="6"/>
        <v>7</v>
      </c>
      <c r="U29" s="14">
        <v>1</v>
      </c>
      <c r="V29" s="14">
        <f t="shared" si="7"/>
        <v>8</v>
      </c>
      <c r="W29" s="14">
        <f t="shared" si="8"/>
        <v>7</v>
      </c>
      <c r="X29" s="35">
        <v>31</v>
      </c>
      <c r="Y29" s="16">
        <v>6</v>
      </c>
      <c r="Z29" s="16">
        <v>9</v>
      </c>
      <c r="AA29" s="16">
        <f t="shared" si="9"/>
        <v>-3</v>
      </c>
      <c r="AB29" s="16"/>
      <c r="AC29" s="16">
        <f t="shared" si="10"/>
        <v>-3</v>
      </c>
      <c r="AD29" s="16">
        <f t="shared" si="11"/>
        <v>4</v>
      </c>
      <c r="AE29" s="35">
        <v>26</v>
      </c>
      <c r="AF29" s="14">
        <v>2</v>
      </c>
      <c r="AG29" s="14">
        <v>13</v>
      </c>
      <c r="AH29" s="14">
        <f t="shared" si="12"/>
        <v>-11</v>
      </c>
      <c r="AI29" s="14"/>
      <c r="AJ29" s="14">
        <f t="shared" si="13"/>
        <v>-11</v>
      </c>
      <c r="AK29" s="14">
        <f t="shared" si="14"/>
        <v>-7</v>
      </c>
      <c r="AL29" s="35">
        <v>23</v>
      </c>
      <c r="AM29" s="16">
        <v>4</v>
      </c>
      <c r="AN29" s="16">
        <v>13</v>
      </c>
      <c r="AO29" s="16">
        <f t="shared" si="15"/>
        <v>-9</v>
      </c>
      <c r="AP29" s="16"/>
      <c r="AQ29" s="16">
        <f t="shared" si="16"/>
        <v>-9</v>
      </c>
      <c r="AR29" s="16">
        <f t="shared" si="17"/>
        <v>-16</v>
      </c>
      <c r="AS29" s="36">
        <v>25</v>
      </c>
      <c r="AT29" s="14">
        <v>13</v>
      </c>
      <c r="AU29" s="14">
        <v>6</v>
      </c>
      <c r="AV29" s="14">
        <f t="shared" si="18"/>
        <v>7</v>
      </c>
      <c r="AW29" s="14">
        <v>1</v>
      </c>
      <c r="AX29" s="14">
        <f t="shared" si="19"/>
        <v>8</v>
      </c>
      <c r="AY29" s="14">
        <f t="shared" si="20"/>
        <v>-8</v>
      </c>
      <c r="AZ29" s="48">
        <f t="shared" si="21"/>
        <v>3</v>
      </c>
      <c r="BA29" s="48">
        <f t="shared" si="22"/>
        <v>2</v>
      </c>
      <c r="BB29" s="48">
        <f t="shared" si="23"/>
        <v>-10</v>
      </c>
      <c r="BC29" s="12">
        <v>26</v>
      </c>
    </row>
    <row r="30" spans="1:55" ht="15" customHeight="1">
      <c r="A30" s="19">
        <v>29</v>
      </c>
      <c r="B30" s="67" t="s">
        <v>158</v>
      </c>
      <c r="C30" s="35">
        <v>5</v>
      </c>
      <c r="D30" s="14">
        <v>8</v>
      </c>
      <c r="E30" s="14">
        <v>7</v>
      </c>
      <c r="F30" s="14">
        <f t="shared" si="0"/>
        <v>1</v>
      </c>
      <c r="G30" s="14"/>
      <c r="H30" s="14">
        <f t="shared" si="1"/>
        <v>1</v>
      </c>
      <c r="I30" s="14">
        <f t="shared" si="2"/>
        <v>1</v>
      </c>
      <c r="J30" s="35">
        <v>12</v>
      </c>
      <c r="K30" s="16">
        <v>4</v>
      </c>
      <c r="L30" s="16">
        <v>13</v>
      </c>
      <c r="M30" s="16">
        <f t="shared" si="3"/>
        <v>-9</v>
      </c>
      <c r="N30" s="16"/>
      <c r="O30" s="16">
        <f t="shared" si="4"/>
        <v>-9</v>
      </c>
      <c r="P30" s="16">
        <f t="shared" si="5"/>
        <v>-8</v>
      </c>
      <c r="Q30" s="35">
        <v>11</v>
      </c>
      <c r="R30" s="14">
        <v>6</v>
      </c>
      <c r="S30" s="14">
        <v>13</v>
      </c>
      <c r="T30" s="14">
        <f t="shared" si="6"/>
        <v>-7</v>
      </c>
      <c r="U30" s="14"/>
      <c r="V30" s="14">
        <f t="shared" si="7"/>
        <v>-7</v>
      </c>
      <c r="W30" s="14">
        <f t="shared" si="8"/>
        <v>-15</v>
      </c>
      <c r="X30" s="35">
        <v>26</v>
      </c>
      <c r="Y30" s="16">
        <v>6</v>
      </c>
      <c r="Z30" s="16">
        <v>13</v>
      </c>
      <c r="AA30" s="16">
        <f t="shared" si="9"/>
        <v>-7</v>
      </c>
      <c r="AB30" s="16"/>
      <c r="AC30" s="16">
        <f t="shared" si="10"/>
        <v>-7</v>
      </c>
      <c r="AD30" s="16">
        <f t="shared" si="11"/>
        <v>-22</v>
      </c>
      <c r="AE30" s="35">
        <v>23</v>
      </c>
      <c r="AF30" s="14">
        <v>13</v>
      </c>
      <c r="AG30" s="14">
        <v>9</v>
      </c>
      <c r="AH30" s="14">
        <f t="shared" si="12"/>
        <v>4</v>
      </c>
      <c r="AI30" s="14">
        <v>1</v>
      </c>
      <c r="AJ30" s="14">
        <f t="shared" si="13"/>
        <v>5</v>
      </c>
      <c r="AK30" s="14">
        <f t="shared" si="14"/>
        <v>-17</v>
      </c>
      <c r="AL30" s="35">
        <v>18</v>
      </c>
      <c r="AM30" s="16">
        <v>13</v>
      </c>
      <c r="AN30" s="16">
        <v>2</v>
      </c>
      <c r="AO30" s="16">
        <f t="shared" si="15"/>
        <v>11</v>
      </c>
      <c r="AP30" s="16">
        <v>1</v>
      </c>
      <c r="AQ30" s="16">
        <f t="shared" si="16"/>
        <v>12</v>
      </c>
      <c r="AR30" s="16">
        <f t="shared" si="17"/>
        <v>-5</v>
      </c>
      <c r="AS30" s="36">
        <v>6</v>
      </c>
      <c r="AT30" s="14">
        <v>10</v>
      </c>
      <c r="AU30" s="14">
        <v>13</v>
      </c>
      <c r="AV30" s="14">
        <f t="shared" si="18"/>
        <v>-3</v>
      </c>
      <c r="AW30" s="14"/>
      <c r="AX30" s="14">
        <f t="shared" si="19"/>
        <v>-3</v>
      </c>
      <c r="AY30" s="14">
        <f t="shared" si="20"/>
        <v>-8</v>
      </c>
      <c r="AZ30" s="48">
        <f t="shared" si="21"/>
        <v>3</v>
      </c>
      <c r="BA30" s="48">
        <f t="shared" si="22"/>
        <v>2</v>
      </c>
      <c r="BB30" s="48">
        <f t="shared" si="23"/>
        <v>-10</v>
      </c>
      <c r="BC30" s="12">
        <v>27</v>
      </c>
    </row>
    <row r="31" spans="1:55" ht="15" customHeight="1">
      <c r="A31" s="19">
        <v>12</v>
      </c>
      <c r="B31" s="67" t="s">
        <v>215</v>
      </c>
      <c r="C31" s="35">
        <v>27</v>
      </c>
      <c r="D31" s="14">
        <v>13</v>
      </c>
      <c r="E31" s="14">
        <v>5</v>
      </c>
      <c r="F31" s="14">
        <f t="shared" si="0"/>
        <v>8</v>
      </c>
      <c r="G31" s="14"/>
      <c r="H31" s="14">
        <f t="shared" si="1"/>
        <v>8</v>
      </c>
      <c r="I31" s="14">
        <f t="shared" si="2"/>
        <v>8</v>
      </c>
      <c r="J31" s="35">
        <v>11</v>
      </c>
      <c r="K31" s="16">
        <v>3</v>
      </c>
      <c r="L31" s="16">
        <v>10</v>
      </c>
      <c r="M31" s="16">
        <f t="shared" si="3"/>
        <v>-7</v>
      </c>
      <c r="N31" s="16"/>
      <c r="O31" s="16">
        <f t="shared" si="4"/>
        <v>-7</v>
      </c>
      <c r="P31" s="16">
        <f t="shared" si="5"/>
        <v>1</v>
      </c>
      <c r="Q31" s="35">
        <v>10</v>
      </c>
      <c r="R31" s="14">
        <v>13</v>
      </c>
      <c r="S31" s="14">
        <v>7</v>
      </c>
      <c r="T31" s="14">
        <f t="shared" si="6"/>
        <v>6</v>
      </c>
      <c r="U31" s="14">
        <v>1</v>
      </c>
      <c r="V31" s="14">
        <f t="shared" si="7"/>
        <v>7</v>
      </c>
      <c r="W31" s="14">
        <f t="shared" si="8"/>
        <v>8</v>
      </c>
      <c r="X31" s="35">
        <v>9</v>
      </c>
      <c r="Y31" s="16">
        <v>13</v>
      </c>
      <c r="Z31" s="16">
        <v>9</v>
      </c>
      <c r="AA31" s="16">
        <f t="shared" si="9"/>
        <v>4</v>
      </c>
      <c r="AB31" s="16">
        <v>1</v>
      </c>
      <c r="AC31" s="16">
        <f t="shared" si="10"/>
        <v>5</v>
      </c>
      <c r="AD31" s="16">
        <f t="shared" si="11"/>
        <v>13</v>
      </c>
      <c r="AE31" s="35">
        <v>13</v>
      </c>
      <c r="AF31" s="14">
        <v>5</v>
      </c>
      <c r="AG31" s="14">
        <v>13</v>
      </c>
      <c r="AH31" s="14">
        <f t="shared" si="12"/>
        <v>-8</v>
      </c>
      <c r="AI31" s="14"/>
      <c r="AJ31" s="14">
        <f t="shared" si="13"/>
        <v>-8</v>
      </c>
      <c r="AK31" s="14">
        <f t="shared" si="14"/>
        <v>5</v>
      </c>
      <c r="AL31" s="35">
        <v>14</v>
      </c>
      <c r="AM31" s="16">
        <v>8</v>
      </c>
      <c r="AN31" s="16">
        <v>13</v>
      </c>
      <c r="AO31" s="16">
        <f t="shared" si="15"/>
        <v>-5</v>
      </c>
      <c r="AP31" s="16"/>
      <c r="AQ31" s="16">
        <f t="shared" si="16"/>
        <v>-5</v>
      </c>
      <c r="AR31" s="16">
        <f t="shared" si="17"/>
        <v>0</v>
      </c>
      <c r="AS31" s="36">
        <v>5</v>
      </c>
      <c r="AT31" s="14">
        <v>0</v>
      </c>
      <c r="AU31" s="14">
        <v>13</v>
      </c>
      <c r="AV31" s="14">
        <f t="shared" si="18"/>
        <v>-13</v>
      </c>
      <c r="AW31" s="14"/>
      <c r="AX31" s="14">
        <f t="shared" si="19"/>
        <v>-13</v>
      </c>
      <c r="AY31" s="14">
        <f t="shared" si="20"/>
        <v>-13</v>
      </c>
      <c r="AZ31" s="48">
        <f t="shared" si="21"/>
        <v>3</v>
      </c>
      <c r="BA31" s="48">
        <f t="shared" si="22"/>
        <v>2</v>
      </c>
      <c r="BB31" s="48">
        <f t="shared" si="23"/>
        <v>-15</v>
      </c>
      <c r="BC31" s="12">
        <v>28</v>
      </c>
    </row>
    <row r="32" spans="1:55" ht="15" customHeight="1">
      <c r="A32" s="19">
        <v>39</v>
      </c>
      <c r="B32" s="67" t="s">
        <v>128</v>
      </c>
      <c r="C32" s="35">
        <v>23</v>
      </c>
      <c r="D32" s="14">
        <v>4</v>
      </c>
      <c r="E32" s="14">
        <v>13</v>
      </c>
      <c r="F32" s="14">
        <f t="shared" si="0"/>
        <v>-9</v>
      </c>
      <c r="G32" s="14"/>
      <c r="H32" s="14">
        <f t="shared" si="1"/>
        <v>-9</v>
      </c>
      <c r="I32" s="14">
        <f t="shared" si="2"/>
        <v>-9</v>
      </c>
      <c r="J32" s="35">
        <v>25</v>
      </c>
      <c r="K32" s="16">
        <v>13</v>
      </c>
      <c r="L32" s="16">
        <v>3</v>
      </c>
      <c r="M32" s="16">
        <f t="shared" si="3"/>
        <v>10</v>
      </c>
      <c r="N32" s="16"/>
      <c r="O32" s="16">
        <f t="shared" si="4"/>
        <v>10</v>
      </c>
      <c r="P32" s="16">
        <f t="shared" si="5"/>
        <v>1</v>
      </c>
      <c r="Q32" s="35">
        <v>27</v>
      </c>
      <c r="R32" s="14">
        <v>7</v>
      </c>
      <c r="S32" s="14">
        <v>12</v>
      </c>
      <c r="T32" s="14">
        <f t="shared" si="6"/>
        <v>-5</v>
      </c>
      <c r="U32" s="14"/>
      <c r="V32" s="14">
        <f t="shared" si="7"/>
        <v>-5</v>
      </c>
      <c r="W32" s="14">
        <f t="shared" si="8"/>
        <v>-4</v>
      </c>
      <c r="X32" s="35">
        <v>14</v>
      </c>
      <c r="Y32" s="16">
        <v>13</v>
      </c>
      <c r="Z32" s="16">
        <v>7</v>
      </c>
      <c r="AA32" s="16">
        <f t="shared" si="9"/>
        <v>6</v>
      </c>
      <c r="AB32" s="16"/>
      <c r="AC32" s="16">
        <f t="shared" si="10"/>
        <v>6</v>
      </c>
      <c r="AD32" s="16">
        <f t="shared" si="11"/>
        <v>2</v>
      </c>
      <c r="AE32" s="35">
        <v>18</v>
      </c>
      <c r="AF32" s="14">
        <v>10</v>
      </c>
      <c r="AG32" s="14">
        <v>13</v>
      </c>
      <c r="AH32" s="14">
        <f t="shared" si="12"/>
        <v>-3</v>
      </c>
      <c r="AI32" s="14"/>
      <c r="AJ32" s="14">
        <f t="shared" si="13"/>
        <v>-3</v>
      </c>
      <c r="AK32" s="14">
        <f t="shared" si="14"/>
        <v>-1</v>
      </c>
      <c r="AL32" s="35">
        <v>19</v>
      </c>
      <c r="AM32" s="16">
        <v>13</v>
      </c>
      <c r="AN32" s="16">
        <v>5</v>
      </c>
      <c r="AO32" s="16">
        <f t="shared" si="15"/>
        <v>8</v>
      </c>
      <c r="AP32" s="16">
        <v>1</v>
      </c>
      <c r="AQ32" s="16">
        <f t="shared" si="16"/>
        <v>9</v>
      </c>
      <c r="AR32" s="16">
        <f t="shared" si="17"/>
        <v>8</v>
      </c>
      <c r="AS32" s="36">
        <v>17</v>
      </c>
      <c r="AT32" s="14">
        <v>3</v>
      </c>
      <c r="AU32" s="14">
        <v>13</v>
      </c>
      <c r="AV32" s="14">
        <f t="shared" si="18"/>
        <v>-10</v>
      </c>
      <c r="AW32" s="14"/>
      <c r="AX32" s="14">
        <f t="shared" si="19"/>
        <v>-10</v>
      </c>
      <c r="AY32" s="14">
        <f t="shared" si="20"/>
        <v>-2</v>
      </c>
      <c r="AZ32" s="48">
        <f t="shared" si="21"/>
        <v>3</v>
      </c>
      <c r="BA32" s="48">
        <f t="shared" si="22"/>
        <v>1</v>
      </c>
      <c r="BB32" s="48">
        <f t="shared" si="23"/>
        <v>-3</v>
      </c>
      <c r="BC32" s="12">
        <v>29</v>
      </c>
    </row>
    <row r="33" spans="1:55" ht="15" customHeight="1">
      <c r="A33" s="19">
        <v>15</v>
      </c>
      <c r="B33" s="67" t="s">
        <v>205</v>
      </c>
      <c r="C33" s="35">
        <v>7</v>
      </c>
      <c r="D33" s="14">
        <v>6</v>
      </c>
      <c r="E33" s="14">
        <v>12</v>
      </c>
      <c r="F33" s="14">
        <f t="shared" si="0"/>
        <v>-6</v>
      </c>
      <c r="G33" s="14"/>
      <c r="H33" s="14">
        <f t="shared" si="1"/>
        <v>-6</v>
      </c>
      <c r="I33" s="14">
        <f t="shared" si="2"/>
        <v>-6</v>
      </c>
      <c r="J33" s="35">
        <v>6</v>
      </c>
      <c r="K33" s="16">
        <v>3</v>
      </c>
      <c r="L33" s="16">
        <v>7</v>
      </c>
      <c r="M33" s="16">
        <f t="shared" si="3"/>
        <v>-4</v>
      </c>
      <c r="N33" s="16"/>
      <c r="O33" s="16">
        <f t="shared" si="4"/>
        <v>-4</v>
      </c>
      <c r="P33" s="16">
        <f t="shared" si="5"/>
        <v>-10</v>
      </c>
      <c r="Q33" s="35">
        <v>13</v>
      </c>
      <c r="R33" s="14">
        <v>6</v>
      </c>
      <c r="S33" s="14">
        <v>11</v>
      </c>
      <c r="T33" s="14">
        <f t="shared" si="6"/>
        <v>-5</v>
      </c>
      <c r="U33" s="14"/>
      <c r="V33" s="14">
        <f t="shared" si="7"/>
        <v>-5</v>
      </c>
      <c r="W33" s="14">
        <f t="shared" si="8"/>
        <v>-15</v>
      </c>
      <c r="X33" s="35">
        <v>12</v>
      </c>
      <c r="Y33" s="16">
        <v>8</v>
      </c>
      <c r="Z33" s="16">
        <v>6</v>
      </c>
      <c r="AA33" s="16">
        <f t="shared" si="9"/>
        <v>2</v>
      </c>
      <c r="AB33" s="16"/>
      <c r="AC33" s="16">
        <f t="shared" si="10"/>
        <v>2</v>
      </c>
      <c r="AD33" s="16">
        <f t="shared" si="11"/>
        <v>-13</v>
      </c>
      <c r="AE33" s="35">
        <v>5</v>
      </c>
      <c r="AF33" s="14">
        <v>7</v>
      </c>
      <c r="AG33" s="14">
        <v>12</v>
      </c>
      <c r="AH33" s="14">
        <f t="shared" si="12"/>
        <v>-5</v>
      </c>
      <c r="AI33" s="14"/>
      <c r="AJ33" s="14">
        <f t="shared" si="13"/>
        <v>-5</v>
      </c>
      <c r="AK33" s="14">
        <f t="shared" si="14"/>
        <v>-18</v>
      </c>
      <c r="AL33" s="35">
        <v>9</v>
      </c>
      <c r="AM33" s="16">
        <v>13</v>
      </c>
      <c r="AN33" s="16">
        <v>6</v>
      </c>
      <c r="AO33" s="16">
        <f t="shared" si="15"/>
        <v>7</v>
      </c>
      <c r="AP33" s="16">
        <v>1</v>
      </c>
      <c r="AQ33" s="16">
        <f t="shared" si="16"/>
        <v>8</v>
      </c>
      <c r="AR33" s="16">
        <f t="shared" si="17"/>
        <v>-10</v>
      </c>
      <c r="AS33" s="36">
        <v>24</v>
      </c>
      <c r="AT33" s="14">
        <v>12</v>
      </c>
      <c r="AU33" s="14">
        <v>8</v>
      </c>
      <c r="AV33" s="14">
        <f t="shared" si="18"/>
        <v>4</v>
      </c>
      <c r="AW33" s="14"/>
      <c r="AX33" s="14">
        <f t="shared" si="19"/>
        <v>4</v>
      </c>
      <c r="AY33" s="14">
        <f t="shared" si="20"/>
        <v>-6</v>
      </c>
      <c r="AZ33" s="48">
        <f t="shared" si="21"/>
        <v>3</v>
      </c>
      <c r="BA33" s="48">
        <f t="shared" si="22"/>
        <v>1</v>
      </c>
      <c r="BB33" s="48">
        <f t="shared" si="23"/>
        <v>-7</v>
      </c>
      <c r="BC33" s="12">
        <v>30</v>
      </c>
    </row>
    <row r="34" spans="1:55" ht="15" customHeight="1">
      <c r="A34" s="19">
        <v>9</v>
      </c>
      <c r="B34" s="67" t="s">
        <v>223</v>
      </c>
      <c r="C34" s="35">
        <v>15</v>
      </c>
      <c r="D34" s="14">
        <v>0</v>
      </c>
      <c r="E34" s="14">
        <v>13</v>
      </c>
      <c r="F34" s="14">
        <f t="shared" si="0"/>
        <v>-13</v>
      </c>
      <c r="G34" s="14"/>
      <c r="H34" s="14">
        <f t="shared" si="1"/>
        <v>-13</v>
      </c>
      <c r="I34" s="14">
        <f t="shared" si="2"/>
        <v>-13</v>
      </c>
      <c r="J34" s="35">
        <v>26</v>
      </c>
      <c r="K34" s="16">
        <v>10</v>
      </c>
      <c r="L34" s="16">
        <v>6</v>
      </c>
      <c r="M34" s="16">
        <f t="shared" si="3"/>
        <v>4</v>
      </c>
      <c r="N34" s="16"/>
      <c r="O34" s="16">
        <f t="shared" si="4"/>
        <v>4</v>
      </c>
      <c r="P34" s="16">
        <f t="shared" si="5"/>
        <v>-9</v>
      </c>
      <c r="Q34" s="35">
        <v>7</v>
      </c>
      <c r="R34" s="14">
        <v>3</v>
      </c>
      <c r="S34" s="14">
        <v>13</v>
      </c>
      <c r="T34" s="14">
        <f t="shared" si="6"/>
        <v>-10</v>
      </c>
      <c r="U34" s="14"/>
      <c r="V34" s="14">
        <f t="shared" si="7"/>
        <v>-10</v>
      </c>
      <c r="W34" s="14">
        <f t="shared" si="8"/>
        <v>-19</v>
      </c>
      <c r="X34" s="35">
        <v>6</v>
      </c>
      <c r="Y34" s="16">
        <v>8</v>
      </c>
      <c r="Z34" s="16">
        <v>10</v>
      </c>
      <c r="AA34" s="16">
        <f t="shared" si="9"/>
        <v>-2</v>
      </c>
      <c r="AB34" s="16"/>
      <c r="AC34" s="16">
        <f t="shared" si="10"/>
        <v>-2</v>
      </c>
      <c r="AD34" s="16">
        <f t="shared" si="11"/>
        <v>-21</v>
      </c>
      <c r="AE34" s="35">
        <v>10</v>
      </c>
      <c r="AF34" s="14">
        <v>11</v>
      </c>
      <c r="AG34" s="14">
        <v>8</v>
      </c>
      <c r="AH34" s="14">
        <f t="shared" si="12"/>
        <v>3</v>
      </c>
      <c r="AI34" s="14"/>
      <c r="AJ34" s="14">
        <f t="shared" si="13"/>
        <v>3</v>
      </c>
      <c r="AK34" s="14">
        <f t="shared" si="14"/>
        <v>-18</v>
      </c>
      <c r="AL34" s="35">
        <v>11</v>
      </c>
      <c r="AM34" s="16">
        <v>13</v>
      </c>
      <c r="AN34" s="16">
        <v>2</v>
      </c>
      <c r="AO34" s="16">
        <f t="shared" si="15"/>
        <v>11</v>
      </c>
      <c r="AP34" s="16">
        <v>1</v>
      </c>
      <c r="AQ34" s="16">
        <f t="shared" si="16"/>
        <v>12</v>
      </c>
      <c r="AR34" s="16">
        <f t="shared" si="17"/>
        <v>-6</v>
      </c>
      <c r="AS34" s="36">
        <v>19</v>
      </c>
      <c r="AT34" s="14">
        <v>8</v>
      </c>
      <c r="AU34" s="14">
        <v>9</v>
      </c>
      <c r="AV34" s="14">
        <f t="shared" si="18"/>
        <v>-1</v>
      </c>
      <c r="AW34" s="14"/>
      <c r="AX34" s="14">
        <f t="shared" si="19"/>
        <v>-1</v>
      </c>
      <c r="AY34" s="14">
        <f t="shared" si="20"/>
        <v>-7</v>
      </c>
      <c r="AZ34" s="48">
        <f t="shared" si="21"/>
        <v>3</v>
      </c>
      <c r="BA34" s="48">
        <f t="shared" si="22"/>
        <v>1</v>
      </c>
      <c r="BB34" s="48">
        <f t="shared" si="23"/>
        <v>-8</v>
      </c>
      <c r="BC34" s="12">
        <v>31</v>
      </c>
    </row>
    <row r="35" spans="1:55" ht="15" customHeight="1">
      <c r="A35" s="19">
        <v>36</v>
      </c>
      <c r="B35" s="67" t="s">
        <v>137</v>
      </c>
      <c r="C35" s="35">
        <v>18</v>
      </c>
      <c r="D35" s="14">
        <v>3</v>
      </c>
      <c r="E35" s="14">
        <v>13</v>
      </c>
      <c r="F35" s="14">
        <f t="shared" si="0"/>
        <v>-10</v>
      </c>
      <c r="G35" s="14"/>
      <c r="H35" s="14">
        <f t="shared" si="1"/>
        <v>-10</v>
      </c>
      <c r="I35" s="14">
        <f t="shared" si="2"/>
        <v>-10</v>
      </c>
      <c r="J35" s="35">
        <v>22</v>
      </c>
      <c r="K35" s="16">
        <v>11</v>
      </c>
      <c r="L35" s="16">
        <v>2</v>
      </c>
      <c r="M35" s="16">
        <f t="shared" si="3"/>
        <v>9</v>
      </c>
      <c r="N35" s="16"/>
      <c r="O35" s="16">
        <f t="shared" si="4"/>
        <v>9</v>
      </c>
      <c r="P35" s="16">
        <f t="shared" si="5"/>
        <v>-1</v>
      </c>
      <c r="Q35" s="35">
        <v>32</v>
      </c>
      <c r="R35" s="14">
        <v>13</v>
      </c>
      <c r="S35" s="14">
        <v>5</v>
      </c>
      <c r="T35" s="14">
        <f t="shared" si="6"/>
        <v>8</v>
      </c>
      <c r="U35" s="14"/>
      <c r="V35" s="14">
        <f t="shared" si="7"/>
        <v>8</v>
      </c>
      <c r="W35" s="14">
        <f t="shared" si="8"/>
        <v>7</v>
      </c>
      <c r="X35" s="35">
        <v>17</v>
      </c>
      <c r="Y35" s="16">
        <v>9</v>
      </c>
      <c r="Z35" s="16">
        <v>13</v>
      </c>
      <c r="AA35" s="16">
        <f t="shared" si="9"/>
        <v>-4</v>
      </c>
      <c r="AB35" s="16"/>
      <c r="AC35" s="16">
        <f t="shared" si="10"/>
        <v>-4</v>
      </c>
      <c r="AD35" s="16">
        <f t="shared" si="11"/>
        <v>3</v>
      </c>
      <c r="AE35" s="35">
        <v>14</v>
      </c>
      <c r="AF35" s="14">
        <v>13</v>
      </c>
      <c r="AG35" s="14">
        <v>8</v>
      </c>
      <c r="AH35" s="14">
        <f t="shared" si="12"/>
        <v>5</v>
      </c>
      <c r="AI35" s="14">
        <v>1</v>
      </c>
      <c r="AJ35" s="14">
        <f t="shared" si="13"/>
        <v>6</v>
      </c>
      <c r="AK35" s="14">
        <f t="shared" si="14"/>
        <v>9</v>
      </c>
      <c r="AL35" s="35">
        <v>15</v>
      </c>
      <c r="AM35" s="16">
        <v>2</v>
      </c>
      <c r="AN35" s="16">
        <v>13</v>
      </c>
      <c r="AO35" s="16">
        <f t="shared" si="15"/>
        <v>-11</v>
      </c>
      <c r="AP35" s="16"/>
      <c r="AQ35" s="16">
        <f t="shared" si="16"/>
        <v>-11</v>
      </c>
      <c r="AR35" s="16">
        <f t="shared" si="17"/>
        <v>-2</v>
      </c>
      <c r="AS35" s="36">
        <v>18</v>
      </c>
      <c r="AT35" s="14">
        <v>5</v>
      </c>
      <c r="AU35" s="14">
        <v>13</v>
      </c>
      <c r="AV35" s="14">
        <f t="shared" si="18"/>
        <v>-8</v>
      </c>
      <c r="AW35" s="14"/>
      <c r="AX35" s="14">
        <f t="shared" si="19"/>
        <v>-8</v>
      </c>
      <c r="AY35" s="14">
        <f t="shared" si="20"/>
        <v>-10</v>
      </c>
      <c r="AZ35" s="48">
        <f t="shared" si="21"/>
        <v>3</v>
      </c>
      <c r="BA35" s="48">
        <f t="shared" si="22"/>
        <v>1</v>
      </c>
      <c r="BB35" s="48">
        <f t="shared" si="23"/>
        <v>-11</v>
      </c>
      <c r="BC35" s="12">
        <v>32</v>
      </c>
    </row>
    <row r="36" spans="1:55" ht="15" customHeight="1">
      <c r="A36" s="19">
        <v>32</v>
      </c>
      <c r="B36" s="67" t="s">
        <v>149</v>
      </c>
      <c r="C36" s="35">
        <v>12</v>
      </c>
      <c r="D36" s="14">
        <v>2</v>
      </c>
      <c r="E36" s="14">
        <v>13</v>
      </c>
      <c r="F36" s="14">
        <f t="shared" si="0"/>
        <v>-11</v>
      </c>
      <c r="G36" s="14"/>
      <c r="H36" s="14">
        <f t="shared" si="1"/>
        <v>-11</v>
      </c>
      <c r="I36" s="14">
        <f t="shared" si="2"/>
        <v>-11</v>
      </c>
      <c r="J36" s="35">
        <v>15</v>
      </c>
      <c r="K36" s="16">
        <v>8</v>
      </c>
      <c r="L36" s="16">
        <v>3</v>
      </c>
      <c r="M36" s="16">
        <f t="shared" si="3"/>
        <v>5</v>
      </c>
      <c r="N36" s="16"/>
      <c r="O36" s="16">
        <f t="shared" si="4"/>
        <v>5</v>
      </c>
      <c r="P36" s="16">
        <f t="shared" si="5"/>
        <v>-6</v>
      </c>
      <c r="Q36" s="35">
        <v>8</v>
      </c>
      <c r="R36" s="14">
        <v>1</v>
      </c>
      <c r="S36" s="14">
        <v>13</v>
      </c>
      <c r="T36" s="14">
        <f t="shared" si="6"/>
        <v>-12</v>
      </c>
      <c r="U36" s="14"/>
      <c r="V36" s="14">
        <f t="shared" si="7"/>
        <v>-12</v>
      </c>
      <c r="W36" s="14">
        <f t="shared" si="8"/>
        <v>-18</v>
      </c>
      <c r="X36" s="35">
        <v>24</v>
      </c>
      <c r="Y36" s="16">
        <v>9</v>
      </c>
      <c r="Z36" s="16">
        <v>13</v>
      </c>
      <c r="AA36" s="16">
        <f t="shared" si="9"/>
        <v>-4</v>
      </c>
      <c r="AB36" s="16"/>
      <c r="AC36" s="16">
        <f t="shared" si="10"/>
        <v>-4</v>
      </c>
      <c r="AD36" s="16">
        <f t="shared" si="11"/>
        <v>-22</v>
      </c>
      <c r="AE36" s="35">
        <v>18</v>
      </c>
      <c r="AF36" s="14">
        <v>13</v>
      </c>
      <c r="AG36" s="14">
        <v>10</v>
      </c>
      <c r="AH36" s="14">
        <f t="shared" si="12"/>
        <v>3</v>
      </c>
      <c r="AI36" s="14">
        <v>1</v>
      </c>
      <c r="AJ36" s="14">
        <f t="shared" si="13"/>
        <v>4</v>
      </c>
      <c r="AK36" s="14">
        <f t="shared" si="14"/>
        <v>-18</v>
      </c>
      <c r="AL36" s="35">
        <v>32</v>
      </c>
      <c r="AM36" s="16">
        <v>11</v>
      </c>
      <c r="AN36" s="16">
        <v>10</v>
      </c>
      <c r="AO36" s="16">
        <f t="shared" si="15"/>
        <v>1</v>
      </c>
      <c r="AP36" s="16"/>
      <c r="AQ36" s="16">
        <f t="shared" si="16"/>
        <v>1</v>
      </c>
      <c r="AR36" s="16">
        <f t="shared" si="17"/>
        <v>-17</v>
      </c>
      <c r="AS36" s="36">
        <v>23</v>
      </c>
      <c r="AT36" s="14">
        <v>8</v>
      </c>
      <c r="AU36" s="14">
        <v>9</v>
      </c>
      <c r="AV36" s="14">
        <f t="shared" si="18"/>
        <v>-1</v>
      </c>
      <c r="AW36" s="14"/>
      <c r="AX36" s="14">
        <f t="shared" si="19"/>
        <v>-1</v>
      </c>
      <c r="AY36" s="14">
        <f t="shared" si="20"/>
        <v>-18</v>
      </c>
      <c r="AZ36" s="48">
        <f t="shared" si="21"/>
        <v>3</v>
      </c>
      <c r="BA36" s="48">
        <f t="shared" si="22"/>
        <v>1</v>
      </c>
      <c r="BB36" s="48">
        <f t="shared" si="23"/>
        <v>-19</v>
      </c>
      <c r="BC36" s="12">
        <v>33</v>
      </c>
    </row>
    <row r="37" spans="1:55" ht="15" customHeight="1">
      <c r="A37" s="19">
        <v>17</v>
      </c>
      <c r="B37" s="67" t="s">
        <v>199</v>
      </c>
      <c r="C37" s="35">
        <v>32</v>
      </c>
      <c r="D37" s="14">
        <v>13</v>
      </c>
      <c r="E37" s="14">
        <v>5</v>
      </c>
      <c r="F37" s="14">
        <f t="shared" si="0"/>
        <v>8</v>
      </c>
      <c r="G37" s="14"/>
      <c r="H37" s="14">
        <f t="shared" si="1"/>
        <v>8</v>
      </c>
      <c r="I37" s="14">
        <f t="shared" si="2"/>
        <v>8</v>
      </c>
      <c r="J37" s="35">
        <v>5</v>
      </c>
      <c r="K37" s="16">
        <v>11</v>
      </c>
      <c r="L37" s="16">
        <v>5</v>
      </c>
      <c r="M37" s="16">
        <f t="shared" si="3"/>
        <v>6</v>
      </c>
      <c r="N37" s="16"/>
      <c r="O37" s="16">
        <f t="shared" si="4"/>
        <v>6</v>
      </c>
      <c r="P37" s="16">
        <f t="shared" si="5"/>
        <v>14</v>
      </c>
      <c r="Q37" s="35">
        <v>15</v>
      </c>
      <c r="R37" s="14">
        <v>7</v>
      </c>
      <c r="S37" s="14">
        <v>10</v>
      </c>
      <c r="T37" s="14">
        <f t="shared" si="6"/>
        <v>-3</v>
      </c>
      <c r="U37" s="14"/>
      <c r="V37" s="14">
        <f t="shared" si="7"/>
        <v>-3</v>
      </c>
      <c r="W37" s="14">
        <f t="shared" si="8"/>
        <v>11</v>
      </c>
      <c r="X37" s="35">
        <v>12</v>
      </c>
      <c r="Y37" s="16">
        <v>6</v>
      </c>
      <c r="Z37" s="16">
        <v>8</v>
      </c>
      <c r="AA37" s="16">
        <f t="shared" si="9"/>
        <v>-2</v>
      </c>
      <c r="AB37" s="16"/>
      <c r="AC37" s="16">
        <f t="shared" si="10"/>
        <v>-2</v>
      </c>
      <c r="AD37" s="16">
        <f t="shared" si="11"/>
        <v>9</v>
      </c>
      <c r="AE37" s="35">
        <v>10</v>
      </c>
      <c r="AF37" s="14">
        <v>8</v>
      </c>
      <c r="AG37" s="14">
        <v>11</v>
      </c>
      <c r="AH37" s="14">
        <f t="shared" si="12"/>
        <v>-3</v>
      </c>
      <c r="AI37" s="14"/>
      <c r="AJ37" s="14">
        <f t="shared" si="13"/>
        <v>-3</v>
      </c>
      <c r="AK37" s="14">
        <f t="shared" si="14"/>
        <v>6</v>
      </c>
      <c r="AL37" s="35">
        <v>7</v>
      </c>
      <c r="AM37" s="16">
        <v>11</v>
      </c>
      <c r="AN37" s="16">
        <v>13</v>
      </c>
      <c r="AO37" s="16">
        <f t="shared" si="15"/>
        <v>-2</v>
      </c>
      <c r="AP37" s="16"/>
      <c r="AQ37" s="16">
        <f t="shared" si="16"/>
        <v>-2</v>
      </c>
      <c r="AR37" s="16">
        <f t="shared" si="17"/>
        <v>4</v>
      </c>
      <c r="AS37" s="36">
        <v>26</v>
      </c>
      <c r="AT37" s="14">
        <v>13</v>
      </c>
      <c r="AU37" s="14">
        <v>9</v>
      </c>
      <c r="AV37" s="14">
        <f t="shared" si="18"/>
        <v>4</v>
      </c>
      <c r="AW37" s="14"/>
      <c r="AX37" s="14">
        <f t="shared" si="19"/>
        <v>4</v>
      </c>
      <c r="AY37" s="14">
        <f t="shared" si="20"/>
        <v>8</v>
      </c>
      <c r="AZ37" s="48">
        <f t="shared" si="21"/>
        <v>3</v>
      </c>
      <c r="BA37" s="48">
        <f t="shared" si="22"/>
        <v>0</v>
      </c>
      <c r="BB37" s="48">
        <f t="shared" si="23"/>
        <v>8</v>
      </c>
      <c r="BC37" s="12">
        <v>34</v>
      </c>
    </row>
    <row r="38" spans="1:55" ht="15" customHeight="1">
      <c r="A38" s="19">
        <v>35</v>
      </c>
      <c r="B38" s="67" t="s">
        <v>140</v>
      </c>
      <c r="C38" s="35">
        <v>17</v>
      </c>
      <c r="D38" s="14">
        <v>9</v>
      </c>
      <c r="E38" s="14">
        <v>11</v>
      </c>
      <c r="F38" s="14">
        <f t="shared" si="0"/>
        <v>-2</v>
      </c>
      <c r="G38" s="14"/>
      <c r="H38" s="14">
        <f t="shared" si="1"/>
        <v>-2</v>
      </c>
      <c r="I38" s="14">
        <f t="shared" si="2"/>
        <v>-2</v>
      </c>
      <c r="J38" s="35">
        <v>19</v>
      </c>
      <c r="K38" s="16">
        <v>10</v>
      </c>
      <c r="L38" s="16">
        <v>9</v>
      </c>
      <c r="M38" s="16">
        <f t="shared" si="3"/>
        <v>1</v>
      </c>
      <c r="N38" s="16"/>
      <c r="O38" s="16">
        <f t="shared" si="4"/>
        <v>1</v>
      </c>
      <c r="P38" s="16">
        <f t="shared" si="5"/>
        <v>-1</v>
      </c>
      <c r="Q38" s="35">
        <v>5</v>
      </c>
      <c r="R38" s="14">
        <v>10</v>
      </c>
      <c r="S38" s="14">
        <v>5</v>
      </c>
      <c r="T38" s="14">
        <f t="shared" si="6"/>
        <v>5</v>
      </c>
      <c r="U38" s="14"/>
      <c r="V38" s="14">
        <f t="shared" si="7"/>
        <v>5</v>
      </c>
      <c r="W38" s="14">
        <f t="shared" si="8"/>
        <v>4</v>
      </c>
      <c r="X38" s="35">
        <v>18</v>
      </c>
      <c r="Y38" s="16">
        <v>12</v>
      </c>
      <c r="Z38" s="16">
        <v>8</v>
      </c>
      <c r="AA38" s="16">
        <f t="shared" si="9"/>
        <v>4</v>
      </c>
      <c r="AB38" s="16"/>
      <c r="AC38" s="16">
        <f t="shared" si="10"/>
        <v>4</v>
      </c>
      <c r="AD38" s="16">
        <f t="shared" si="11"/>
        <v>8</v>
      </c>
      <c r="AE38" s="35">
        <v>14</v>
      </c>
      <c r="AF38" s="14">
        <v>8</v>
      </c>
      <c r="AG38" s="14">
        <v>13</v>
      </c>
      <c r="AH38" s="14">
        <f t="shared" si="12"/>
        <v>-5</v>
      </c>
      <c r="AI38" s="14"/>
      <c r="AJ38" s="14">
        <f t="shared" si="13"/>
        <v>-5</v>
      </c>
      <c r="AK38" s="14">
        <f t="shared" si="14"/>
        <v>3</v>
      </c>
      <c r="AL38" s="35">
        <v>32</v>
      </c>
      <c r="AM38" s="16">
        <v>10</v>
      </c>
      <c r="AN38" s="16">
        <v>11</v>
      </c>
      <c r="AO38" s="16">
        <f t="shared" si="15"/>
        <v>-1</v>
      </c>
      <c r="AP38" s="16"/>
      <c r="AQ38" s="16">
        <f t="shared" si="16"/>
        <v>-1</v>
      </c>
      <c r="AR38" s="16">
        <f t="shared" si="17"/>
        <v>2</v>
      </c>
      <c r="AS38" s="36">
        <v>22</v>
      </c>
      <c r="AT38" s="14">
        <v>2</v>
      </c>
      <c r="AU38" s="14">
        <v>13</v>
      </c>
      <c r="AV38" s="14">
        <f t="shared" si="18"/>
        <v>-11</v>
      </c>
      <c r="AW38" s="14"/>
      <c r="AX38" s="14">
        <f t="shared" si="19"/>
        <v>-11</v>
      </c>
      <c r="AY38" s="14">
        <f t="shared" si="20"/>
        <v>-9</v>
      </c>
      <c r="AZ38" s="48">
        <f t="shared" si="21"/>
        <v>3</v>
      </c>
      <c r="BA38" s="48">
        <f t="shared" si="22"/>
        <v>0</v>
      </c>
      <c r="BB38" s="48">
        <f t="shared" si="23"/>
        <v>-9</v>
      </c>
      <c r="BC38" s="12">
        <v>35</v>
      </c>
    </row>
    <row r="39" spans="1:55" ht="15" customHeight="1">
      <c r="A39" s="19">
        <v>37</v>
      </c>
      <c r="B39" s="67" t="s">
        <v>134</v>
      </c>
      <c r="C39" s="35">
        <v>19</v>
      </c>
      <c r="D39" s="14">
        <v>8</v>
      </c>
      <c r="E39" s="14">
        <v>10</v>
      </c>
      <c r="F39" s="14">
        <f t="shared" si="0"/>
        <v>-2</v>
      </c>
      <c r="G39" s="14"/>
      <c r="H39" s="14">
        <f t="shared" si="1"/>
        <v>-2</v>
      </c>
      <c r="I39" s="14">
        <f t="shared" si="2"/>
        <v>-2</v>
      </c>
      <c r="J39" s="35">
        <v>23</v>
      </c>
      <c r="K39" s="16">
        <v>0</v>
      </c>
      <c r="L39" s="16">
        <v>13</v>
      </c>
      <c r="M39" s="16">
        <f t="shared" si="3"/>
        <v>-13</v>
      </c>
      <c r="N39" s="16"/>
      <c r="O39" s="16">
        <f t="shared" si="4"/>
        <v>-13</v>
      </c>
      <c r="P39" s="16">
        <f t="shared" si="5"/>
        <v>-15</v>
      </c>
      <c r="Q39" s="35">
        <v>24</v>
      </c>
      <c r="R39" s="14">
        <v>0</v>
      </c>
      <c r="S39" s="14">
        <v>13</v>
      </c>
      <c r="T39" s="14">
        <f t="shared" si="6"/>
        <v>-13</v>
      </c>
      <c r="U39" s="14"/>
      <c r="V39" s="14">
        <f t="shared" si="7"/>
        <v>-13</v>
      </c>
      <c r="W39" s="14">
        <f t="shared" si="8"/>
        <v>-28</v>
      </c>
      <c r="X39" s="35">
        <v>15</v>
      </c>
      <c r="Y39" s="16">
        <v>9</v>
      </c>
      <c r="Z39" s="16">
        <v>8</v>
      </c>
      <c r="AA39" s="16">
        <f t="shared" si="9"/>
        <v>1</v>
      </c>
      <c r="AB39" s="16"/>
      <c r="AC39" s="16">
        <f t="shared" si="10"/>
        <v>1</v>
      </c>
      <c r="AD39" s="16">
        <f t="shared" si="11"/>
        <v>-27</v>
      </c>
      <c r="AE39" s="35">
        <v>7</v>
      </c>
      <c r="AF39" s="14">
        <v>12</v>
      </c>
      <c r="AG39" s="14">
        <v>4</v>
      </c>
      <c r="AH39" s="14">
        <f t="shared" si="12"/>
        <v>8</v>
      </c>
      <c r="AI39" s="14"/>
      <c r="AJ39" s="14">
        <f t="shared" si="13"/>
        <v>8</v>
      </c>
      <c r="AK39" s="14">
        <f t="shared" si="14"/>
        <v>-19</v>
      </c>
      <c r="AL39" s="35">
        <v>17</v>
      </c>
      <c r="AM39" s="16">
        <v>10</v>
      </c>
      <c r="AN39" s="16">
        <v>7</v>
      </c>
      <c r="AO39" s="16">
        <f t="shared" si="15"/>
        <v>3</v>
      </c>
      <c r="AP39" s="16"/>
      <c r="AQ39" s="16">
        <f t="shared" si="16"/>
        <v>3</v>
      </c>
      <c r="AR39" s="16">
        <f t="shared" si="17"/>
        <v>-16</v>
      </c>
      <c r="AS39" s="36">
        <v>24</v>
      </c>
      <c r="AT39" s="14">
        <v>8</v>
      </c>
      <c r="AU39" s="14">
        <v>12</v>
      </c>
      <c r="AV39" s="14">
        <f t="shared" si="18"/>
        <v>-4</v>
      </c>
      <c r="AW39" s="14"/>
      <c r="AX39" s="14">
        <f t="shared" si="19"/>
        <v>-4</v>
      </c>
      <c r="AY39" s="14">
        <f t="shared" si="20"/>
        <v>-20</v>
      </c>
      <c r="AZ39" s="48">
        <f t="shared" si="21"/>
        <v>3</v>
      </c>
      <c r="BA39" s="48">
        <f t="shared" si="22"/>
        <v>0</v>
      </c>
      <c r="BB39" s="48">
        <f t="shared" si="23"/>
        <v>-20</v>
      </c>
      <c r="BC39" s="12">
        <v>36</v>
      </c>
    </row>
    <row r="40" spans="1:55" ht="15" customHeight="1">
      <c r="A40" s="19">
        <v>4</v>
      </c>
      <c r="B40" s="67" t="s">
        <v>229</v>
      </c>
      <c r="C40" s="35">
        <v>8</v>
      </c>
      <c r="D40" s="14">
        <v>10</v>
      </c>
      <c r="E40" s="14">
        <v>13</v>
      </c>
      <c r="F40" s="14">
        <f t="shared" si="0"/>
        <v>-3</v>
      </c>
      <c r="G40" s="14"/>
      <c r="H40" s="14">
        <f t="shared" si="1"/>
        <v>-3</v>
      </c>
      <c r="I40" s="14">
        <f t="shared" si="2"/>
        <v>-3</v>
      </c>
      <c r="J40" s="35">
        <v>19</v>
      </c>
      <c r="K40" s="16">
        <v>9</v>
      </c>
      <c r="L40" s="16">
        <v>10</v>
      </c>
      <c r="M40" s="16">
        <f t="shared" si="3"/>
        <v>-1</v>
      </c>
      <c r="N40" s="16"/>
      <c r="O40" s="16">
        <f t="shared" si="4"/>
        <v>-1</v>
      </c>
      <c r="P40" s="16">
        <f t="shared" si="5"/>
        <v>-4</v>
      </c>
      <c r="Q40" s="35">
        <v>30</v>
      </c>
      <c r="R40" s="14">
        <v>9</v>
      </c>
      <c r="S40" s="14">
        <v>13</v>
      </c>
      <c r="T40" s="14">
        <f t="shared" si="6"/>
        <v>-4</v>
      </c>
      <c r="U40" s="14"/>
      <c r="V40" s="14">
        <f t="shared" si="7"/>
        <v>-4</v>
      </c>
      <c r="W40" s="14">
        <f t="shared" si="8"/>
        <v>-8</v>
      </c>
      <c r="X40" s="35">
        <v>27</v>
      </c>
      <c r="Y40" s="16">
        <v>13</v>
      </c>
      <c r="Z40" s="16">
        <v>8</v>
      </c>
      <c r="AA40" s="16">
        <f t="shared" si="9"/>
        <v>5</v>
      </c>
      <c r="AB40" s="16">
        <v>1</v>
      </c>
      <c r="AC40" s="16">
        <f t="shared" si="10"/>
        <v>6</v>
      </c>
      <c r="AD40" s="16">
        <f t="shared" si="11"/>
        <v>-2</v>
      </c>
      <c r="AE40" s="35">
        <v>12</v>
      </c>
      <c r="AF40" s="14">
        <v>10</v>
      </c>
      <c r="AG40" s="14">
        <v>13</v>
      </c>
      <c r="AH40" s="14">
        <f t="shared" si="12"/>
        <v>-3</v>
      </c>
      <c r="AI40" s="14"/>
      <c r="AJ40" s="14">
        <f t="shared" si="13"/>
        <v>-3</v>
      </c>
      <c r="AK40" s="14">
        <f t="shared" si="14"/>
        <v>-5</v>
      </c>
      <c r="AL40" s="35">
        <v>6</v>
      </c>
      <c r="AM40" s="16">
        <v>9</v>
      </c>
      <c r="AN40" s="16">
        <v>13</v>
      </c>
      <c r="AO40" s="16">
        <f t="shared" si="15"/>
        <v>-4</v>
      </c>
      <c r="AP40" s="16"/>
      <c r="AQ40" s="16">
        <f t="shared" si="16"/>
        <v>-4</v>
      </c>
      <c r="AR40" s="16">
        <f t="shared" si="17"/>
        <v>-9</v>
      </c>
      <c r="AS40" s="36">
        <v>27</v>
      </c>
      <c r="AT40" s="14">
        <v>13</v>
      </c>
      <c r="AU40" s="14">
        <v>5</v>
      </c>
      <c r="AV40" s="14">
        <f t="shared" si="18"/>
        <v>8</v>
      </c>
      <c r="AW40" s="14">
        <v>1</v>
      </c>
      <c r="AX40" s="14">
        <f t="shared" si="19"/>
        <v>9</v>
      </c>
      <c r="AY40" s="14">
        <f t="shared" si="20"/>
        <v>0</v>
      </c>
      <c r="AZ40" s="48">
        <f t="shared" si="21"/>
        <v>2</v>
      </c>
      <c r="BA40" s="48">
        <f t="shared" si="22"/>
        <v>2</v>
      </c>
      <c r="BB40" s="48">
        <f t="shared" si="23"/>
        <v>-2</v>
      </c>
      <c r="BC40" s="12">
        <v>37</v>
      </c>
    </row>
    <row r="41" spans="1:55" ht="15" customHeight="1">
      <c r="A41" s="19">
        <v>2</v>
      </c>
      <c r="B41" s="67" t="s">
        <v>234</v>
      </c>
      <c r="C41" s="35">
        <v>6</v>
      </c>
      <c r="D41" s="14">
        <v>9</v>
      </c>
      <c r="E41" s="14">
        <v>4</v>
      </c>
      <c r="F41" s="14">
        <f t="shared" si="0"/>
        <v>5</v>
      </c>
      <c r="G41" s="14"/>
      <c r="H41" s="14">
        <f t="shared" si="1"/>
        <v>5</v>
      </c>
      <c r="I41" s="14">
        <f t="shared" si="2"/>
        <v>5</v>
      </c>
      <c r="J41" s="35">
        <v>23</v>
      </c>
      <c r="K41" s="16">
        <v>13</v>
      </c>
      <c r="L41" s="16">
        <v>0</v>
      </c>
      <c r="M41" s="16">
        <f t="shared" si="3"/>
        <v>13</v>
      </c>
      <c r="N41" s="16">
        <v>1</v>
      </c>
      <c r="O41" s="16">
        <f t="shared" si="4"/>
        <v>14</v>
      </c>
      <c r="P41" s="16">
        <f t="shared" si="5"/>
        <v>19</v>
      </c>
      <c r="Q41" s="35">
        <v>26</v>
      </c>
      <c r="R41" s="14">
        <v>0</v>
      </c>
      <c r="S41" s="14">
        <v>13</v>
      </c>
      <c r="T41" s="14">
        <f t="shared" si="6"/>
        <v>-13</v>
      </c>
      <c r="U41" s="14"/>
      <c r="V41" s="14">
        <f t="shared" si="7"/>
        <v>-13</v>
      </c>
      <c r="W41" s="14">
        <f t="shared" si="8"/>
        <v>6</v>
      </c>
      <c r="X41" s="35">
        <v>25</v>
      </c>
      <c r="Y41" s="16">
        <v>8</v>
      </c>
      <c r="Z41" s="16">
        <v>10</v>
      </c>
      <c r="AA41" s="16">
        <f t="shared" si="9"/>
        <v>-2</v>
      </c>
      <c r="AB41" s="16"/>
      <c r="AC41" s="16">
        <f t="shared" si="10"/>
        <v>-2</v>
      </c>
      <c r="AD41" s="16">
        <f t="shared" si="11"/>
        <v>4</v>
      </c>
      <c r="AE41" s="35">
        <v>31</v>
      </c>
      <c r="AF41" s="14">
        <v>9</v>
      </c>
      <c r="AG41" s="14">
        <v>10</v>
      </c>
      <c r="AH41" s="14">
        <f t="shared" si="12"/>
        <v>-1</v>
      </c>
      <c r="AI41" s="14"/>
      <c r="AJ41" s="14">
        <f t="shared" si="13"/>
        <v>-1</v>
      </c>
      <c r="AK41" s="14">
        <f t="shared" si="14"/>
        <v>3</v>
      </c>
      <c r="AL41" s="35">
        <v>12</v>
      </c>
      <c r="AM41" s="16">
        <v>3</v>
      </c>
      <c r="AN41" s="16">
        <v>13</v>
      </c>
      <c r="AO41" s="16">
        <f t="shared" si="15"/>
        <v>-10</v>
      </c>
      <c r="AP41" s="16"/>
      <c r="AQ41" s="16">
        <f t="shared" si="16"/>
        <v>-10</v>
      </c>
      <c r="AR41" s="16">
        <f t="shared" si="17"/>
        <v>-7</v>
      </c>
      <c r="AS41" s="36">
        <v>25</v>
      </c>
      <c r="AT41" s="14">
        <v>6</v>
      </c>
      <c r="AU41" s="14">
        <v>13</v>
      </c>
      <c r="AV41" s="14">
        <f t="shared" si="18"/>
        <v>-7</v>
      </c>
      <c r="AW41" s="14"/>
      <c r="AX41" s="14">
        <f t="shared" si="19"/>
        <v>-7</v>
      </c>
      <c r="AY41" s="14">
        <f t="shared" si="20"/>
        <v>-14</v>
      </c>
      <c r="AZ41" s="48">
        <f t="shared" si="21"/>
        <v>2</v>
      </c>
      <c r="BA41" s="48">
        <f t="shared" si="22"/>
        <v>1</v>
      </c>
      <c r="BB41" s="48">
        <f t="shared" si="23"/>
        <v>-15</v>
      </c>
      <c r="BC41" s="12">
        <v>38</v>
      </c>
    </row>
    <row r="42" spans="1:55" ht="15" customHeight="1">
      <c r="A42" s="19">
        <v>28</v>
      </c>
      <c r="B42" s="67" t="s">
        <v>161</v>
      </c>
      <c r="C42" s="35">
        <v>17</v>
      </c>
      <c r="D42" s="14">
        <v>11</v>
      </c>
      <c r="E42" s="14">
        <v>9</v>
      </c>
      <c r="F42" s="14">
        <f t="shared" si="0"/>
        <v>2</v>
      </c>
      <c r="G42" s="14"/>
      <c r="H42" s="14">
        <f t="shared" si="1"/>
        <v>2</v>
      </c>
      <c r="I42" s="14">
        <f t="shared" si="2"/>
        <v>2</v>
      </c>
      <c r="J42" s="35">
        <v>10</v>
      </c>
      <c r="K42" s="16">
        <v>5</v>
      </c>
      <c r="L42" s="16">
        <v>9</v>
      </c>
      <c r="M42" s="16">
        <f t="shared" si="3"/>
        <v>-4</v>
      </c>
      <c r="N42" s="16"/>
      <c r="O42" s="16">
        <f t="shared" si="4"/>
        <v>-4</v>
      </c>
      <c r="P42" s="16">
        <f t="shared" si="5"/>
        <v>-2</v>
      </c>
      <c r="Q42" s="35">
        <v>12</v>
      </c>
      <c r="R42" s="14">
        <v>1</v>
      </c>
      <c r="S42" s="14">
        <v>13</v>
      </c>
      <c r="T42" s="14">
        <f t="shared" si="6"/>
        <v>-12</v>
      </c>
      <c r="U42" s="14"/>
      <c r="V42" s="14">
        <f t="shared" si="7"/>
        <v>-12</v>
      </c>
      <c r="W42" s="14">
        <f t="shared" si="8"/>
        <v>-14</v>
      </c>
      <c r="X42" s="35">
        <v>27</v>
      </c>
      <c r="Y42" s="16">
        <v>8</v>
      </c>
      <c r="Z42" s="16">
        <v>13</v>
      </c>
      <c r="AA42" s="16">
        <f t="shared" si="9"/>
        <v>-5</v>
      </c>
      <c r="AB42" s="16"/>
      <c r="AC42" s="16">
        <f t="shared" si="10"/>
        <v>-5</v>
      </c>
      <c r="AD42" s="16">
        <f t="shared" si="11"/>
        <v>-19</v>
      </c>
      <c r="AE42" s="35">
        <v>24</v>
      </c>
      <c r="AF42" s="14">
        <v>10</v>
      </c>
      <c r="AG42" s="14">
        <v>9</v>
      </c>
      <c r="AH42" s="14">
        <f t="shared" si="12"/>
        <v>1</v>
      </c>
      <c r="AI42" s="14"/>
      <c r="AJ42" s="14">
        <f t="shared" si="13"/>
        <v>1</v>
      </c>
      <c r="AK42" s="14">
        <f t="shared" si="14"/>
        <v>-18</v>
      </c>
      <c r="AL42" s="35">
        <v>19</v>
      </c>
      <c r="AM42" s="16">
        <v>5</v>
      </c>
      <c r="AN42" s="16">
        <v>13</v>
      </c>
      <c r="AO42" s="16">
        <f t="shared" si="15"/>
        <v>-8</v>
      </c>
      <c r="AP42" s="16"/>
      <c r="AQ42" s="16">
        <f t="shared" si="16"/>
        <v>-8</v>
      </c>
      <c r="AR42" s="16">
        <f t="shared" si="17"/>
        <v>-26</v>
      </c>
      <c r="AS42" s="36">
        <v>26</v>
      </c>
      <c r="AT42" s="14">
        <v>9</v>
      </c>
      <c r="AU42" s="14">
        <v>13</v>
      </c>
      <c r="AV42" s="14">
        <f t="shared" si="18"/>
        <v>-4</v>
      </c>
      <c r="AW42" s="14"/>
      <c r="AX42" s="14">
        <f t="shared" si="19"/>
        <v>-4</v>
      </c>
      <c r="AY42" s="14">
        <f t="shared" si="20"/>
        <v>-30</v>
      </c>
      <c r="AZ42" s="48">
        <f t="shared" si="21"/>
        <v>2</v>
      </c>
      <c r="BA42" s="48">
        <f t="shared" si="22"/>
        <v>0</v>
      </c>
      <c r="BB42" s="48">
        <f t="shared" si="23"/>
        <v>-30</v>
      </c>
      <c r="BC42" s="12">
        <v>39</v>
      </c>
    </row>
    <row r="43" spans="1:55" ht="15" customHeight="1">
      <c r="A43" s="19">
        <v>42</v>
      </c>
      <c r="B43" s="67" t="s">
        <v>119</v>
      </c>
      <c r="C43" s="35">
        <v>10</v>
      </c>
      <c r="D43" s="14">
        <v>11</v>
      </c>
      <c r="E43" s="14">
        <v>12</v>
      </c>
      <c r="F43" s="14">
        <f t="shared" si="0"/>
        <v>-1</v>
      </c>
      <c r="G43" s="14"/>
      <c r="H43" s="14">
        <f t="shared" si="1"/>
        <v>-1</v>
      </c>
      <c r="I43" s="14">
        <f t="shared" si="2"/>
        <v>-1</v>
      </c>
      <c r="J43" s="35">
        <v>30</v>
      </c>
      <c r="K43" s="16">
        <v>4</v>
      </c>
      <c r="L43" s="16">
        <v>11</v>
      </c>
      <c r="M43" s="16">
        <f t="shared" si="3"/>
        <v>-7</v>
      </c>
      <c r="N43" s="16"/>
      <c r="O43" s="16">
        <f t="shared" si="4"/>
        <v>-7</v>
      </c>
      <c r="P43" s="16">
        <f t="shared" si="5"/>
        <v>-8</v>
      </c>
      <c r="Q43" s="35">
        <v>23</v>
      </c>
      <c r="R43" s="14">
        <v>8</v>
      </c>
      <c r="S43" s="14">
        <v>13</v>
      </c>
      <c r="T43" s="14">
        <f t="shared" si="6"/>
        <v>-5</v>
      </c>
      <c r="U43" s="14"/>
      <c r="V43" s="14">
        <f t="shared" si="7"/>
        <v>-5</v>
      </c>
      <c r="W43" s="14">
        <f t="shared" si="8"/>
        <v>-13</v>
      </c>
      <c r="X43" s="35">
        <v>18</v>
      </c>
      <c r="Y43" s="16">
        <v>8</v>
      </c>
      <c r="Z43" s="16">
        <v>12</v>
      </c>
      <c r="AA43" s="16">
        <f t="shared" si="9"/>
        <v>-4</v>
      </c>
      <c r="AB43" s="16"/>
      <c r="AC43" s="16">
        <f t="shared" si="10"/>
        <v>-4</v>
      </c>
      <c r="AD43" s="16">
        <f t="shared" si="11"/>
        <v>-17</v>
      </c>
      <c r="AE43" s="35">
        <v>23</v>
      </c>
      <c r="AF43" s="14">
        <v>9</v>
      </c>
      <c r="AG43" s="14">
        <v>13</v>
      </c>
      <c r="AH43" s="14">
        <f t="shared" si="12"/>
        <v>-4</v>
      </c>
      <c r="AI43" s="14"/>
      <c r="AJ43" s="14">
        <f t="shared" si="13"/>
        <v>-4</v>
      </c>
      <c r="AK43" s="14">
        <f t="shared" si="14"/>
        <v>-21</v>
      </c>
      <c r="AL43" s="35">
        <v>24</v>
      </c>
      <c r="AM43" s="16">
        <v>5</v>
      </c>
      <c r="AN43" s="16">
        <v>13</v>
      </c>
      <c r="AO43" s="16">
        <f t="shared" si="15"/>
        <v>-8</v>
      </c>
      <c r="AP43" s="16"/>
      <c r="AQ43" s="16">
        <f t="shared" si="16"/>
        <v>-8</v>
      </c>
      <c r="AR43" s="16">
        <f t="shared" si="17"/>
        <v>-29</v>
      </c>
      <c r="AS43" s="36">
        <v>30</v>
      </c>
      <c r="AT43" s="14">
        <v>13</v>
      </c>
      <c r="AU43" s="14">
        <v>5</v>
      </c>
      <c r="AV43" s="14">
        <f t="shared" si="18"/>
        <v>8</v>
      </c>
      <c r="AW43" s="14">
        <v>1</v>
      </c>
      <c r="AX43" s="14">
        <f t="shared" si="19"/>
        <v>9</v>
      </c>
      <c r="AY43" s="14">
        <f t="shared" si="20"/>
        <v>-20</v>
      </c>
      <c r="AZ43" s="48">
        <f t="shared" si="21"/>
        <v>1</v>
      </c>
      <c r="BA43" s="48">
        <f t="shared" si="22"/>
        <v>1</v>
      </c>
      <c r="BB43" s="48">
        <f t="shared" si="23"/>
        <v>-21</v>
      </c>
      <c r="BC43" s="12">
        <v>40</v>
      </c>
    </row>
    <row r="44" spans="1:55" ht="15" customHeight="1">
      <c r="A44" s="19">
        <v>30</v>
      </c>
      <c r="B44" s="67" t="s">
        <v>155</v>
      </c>
      <c r="C44" s="35">
        <v>30</v>
      </c>
      <c r="D44" s="14">
        <v>7</v>
      </c>
      <c r="E44" s="14">
        <v>13</v>
      </c>
      <c r="F44" s="14">
        <f t="shared" si="0"/>
        <v>-6</v>
      </c>
      <c r="G44" s="14"/>
      <c r="H44" s="14">
        <f t="shared" si="1"/>
        <v>-6</v>
      </c>
      <c r="I44" s="14">
        <f t="shared" si="2"/>
        <v>-6</v>
      </c>
      <c r="J44" s="35">
        <v>26</v>
      </c>
      <c r="K44" s="16">
        <v>6</v>
      </c>
      <c r="L44" s="16">
        <v>10</v>
      </c>
      <c r="M44" s="16">
        <f t="shared" si="3"/>
        <v>-4</v>
      </c>
      <c r="N44" s="16"/>
      <c r="O44" s="16">
        <f t="shared" si="4"/>
        <v>-4</v>
      </c>
      <c r="P44" s="16">
        <f t="shared" si="5"/>
        <v>-10</v>
      </c>
      <c r="Q44" s="35">
        <v>10</v>
      </c>
      <c r="R44" s="14">
        <v>7</v>
      </c>
      <c r="S44" s="14">
        <v>13</v>
      </c>
      <c r="T44" s="14">
        <f t="shared" si="6"/>
        <v>-6</v>
      </c>
      <c r="U44" s="14"/>
      <c r="V44" s="14">
        <f t="shared" si="7"/>
        <v>-6</v>
      </c>
      <c r="W44" s="14">
        <f t="shared" si="8"/>
        <v>-16</v>
      </c>
      <c r="X44" s="35">
        <v>25</v>
      </c>
      <c r="Y44" s="16">
        <v>10</v>
      </c>
      <c r="Z44" s="16">
        <v>8</v>
      </c>
      <c r="AA44" s="16">
        <f t="shared" si="9"/>
        <v>2</v>
      </c>
      <c r="AB44" s="16"/>
      <c r="AC44" s="16">
        <f t="shared" si="10"/>
        <v>2</v>
      </c>
      <c r="AD44" s="16">
        <f t="shared" si="11"/>
        <v>-14</v>
      </c>
      <c r="AE44" s="35">
        <v>22</v>
      </c>
      <c r="AF44" s="14">
        <v>3</v>
      </c>
      <c r="AG44" s="14">
        <v>13</v>
      </c>
      <c r="AH44" s="14">
        <f t="shared" si="12"/>
        <v>-10</v>
      </c>
      <c r="AI44" s="14"/>
      <c r="AJ44" s="14">
        <f t="shared" si="13"/>
        <v>-10</v>
      </c>
      <c r="AK44" s="14">
        <f t="shared" si="14"/>
        <v>-24</v>
      </c>
      <c r="AL44" s="35">
        <v>17</v>
      </c>
      <c r="AM44" s="16">
        <v>7</v>
      </c>
      <c r="AN44" s="16">
        <v>10</v>
      </c>
      <c r="AO44" s="16">
        <f t="shared" si="15"/>
        <v>-3</v>
      </c>
      <c r="AP44" s="16"/>
      <c r="AQ44" s="16">
        <f t="shared" si="16"/>
        <v>-3</v>
      </c>
      <c r="AR44" s="16">
        <f t="shared" si="17"/>
        <v>-27</v>
      </c>
      <c r="AS44" s="36">
        <v>27</v>
      </c>
      <c r="AT44" s="14">
        <v>5</v>
      </c>
      <c r="AU44" s="14">
        <v>13</v>
      </c>
      <c r="AV44" s="14">
        <f t="shared" si="18"/>
        <v>-8</v>
      </c>
      <c r="AW44" s="14"/>
      <c r="AX44" s="14">
        <f t="shared" si="19"/>
        <v>-8</v>
      </c>
      <c r="AY44" s="14">
        <f t="shared" si="20"/>
        <v>-35</v>
      </c>
      <c r="AZ44" s="48">
        <f t="shared" si="21"/>
        <v>1</v>
      </c>
      <c r="BA44" s="48">
        <f t="shared" si="22"/>
        <v>0</v>
      </c>
      <c r="BB44" s="48">
        <f t="shared" si="23"/>
        <v>-35</v>
      </c>
      <c r="BC44" s="12">
        <v>41</v>
      </c>
    </row>
    <row r="45" spans="1:55" ht="15" customHeight="1">
      <c r="A45" s="19">
        <v>7</v>
      </c>
      <c r="B45" s="67" t="s">
        <v>191</v>
      </c>
      <c r="C45" s="35">
        <v>11</v>
      </c>
      <c r="D45" s="14">
        <v>2</v>
      </c>
      <c r="E45" s="14">
        <v>8</v>
      </c>
      <c r="F45" s="14">
        <f t="shared" si="0"/>
        <v>-6</v>
      </c>
      <c r="G45" s="14"/>
      <c r="H45" s="14">
        <f t="shared" si="1"/>
        <v>-6</v>
      </c>
      <c r="I45" s="14">
        <f t="shared" si="2"/>
        <v>-6</v>
      </c>
      <c r="J45" s="35">
        <v>15</v>
      </c>
      <c r="K45" s="16">
        <v>3</v>
      </c>
      <c r="L45" s="16">
        <v>8</v>
      </c>
      <c r="M45" s="16">
        <f t="shared" si="3"/>
        <v>-5</v>
      </c>
      <c r="N45" s="16"/>
      <c r="O45" s="16">
        <f t="shared" si="4"/>
        <v>-5</v>
      </c>
      <c r="P45" s="16">
        <f t="shared" si="5"/>
        <v>-11</v>
      </c>
      <c r="Q45" s="35">
        <v>5</v>
      </c>
      <c r="R45" s="14">
        <v>5</v>
      </c>
      <c r="S45" s="14">
        <v>10</v>
      </c>
      <c r="T45" s="14">
        <f t="shared" si="6"/>
        <v>-5</v>
      </c>
      <c r="U45" s="14"/>
      <c r="V45" s="14">
        <f t="shared" si="7"/>
        <v>-5</v>
      </c>
      <c r="W45" s="14">
        <f t="shared" si="8"/>
        <v>-16</v>
      </c>
      <c r="X45" s="35">
        <v>32</v>
      </c>
      <c r="Y45" s="16">
        <v>4</v>
      </c>
      <c r="Z45" s="16">
        <v>13</v>
      </c>
      <c r="AA45" s="16">
        <f t="shared" si="9"/>
        <v>-9</v>
      </c>
      <c r="AB45" s="16"/>
      <c r="AC45" s="16">
        <f t="shared" si="10"/>
        <v>-9</v>
      </c>
      <c r="AD45" s="16">
        <f t="shared" si="11"/>
        <v>-25</v>
      </c>
      <c r="AE45" s="35">
        <v>8</v>
      </c>
      <c r="AF45" s="14">
        <v>2</v>
      </c>
      <c r="AG45" s="14">
        <v>13</v>
      </c>
      <c r="AH45" s="14">
        <f t="shared" si="12"/>
        <v>-11</v>
      </c>
      <c r="AI45" s="14"/>
      <c r="AJ45" s="14">
        <f t="shared" si="13"/>
        <v>-11</v>
      </c>
      <c r="AK45" s="14">
        <f t="shared" si="14"/>
        <v>-36</v>
      </c>
      <c r="AL45" s="35">
        <v>9</v>
      </c>
      <c r="AM45" s="16">
        <v>6</v>
      </c>
      <c r="AN45" s="16">
        <v>13</v>
      </c>
      <c r="AO45" s="16">
        <f t="shared" si="15"/>
        <v>-7</v>
      </c>
      <c r="AP45" s="16"/>
      <c r="AQ45" s="16">
        <f t="shared" si="16"/>
        <v>-7</v>
      </c>
      <c r="AR45" s="16">
        <f t="shared" si="17"/>
        <v>-43</v>
      </c>
      <c r="AS45" s="36">
        <v>31</v>
      </c>
      <c r="AT45" s="14">
        <v>13</v>
      </c>
      <c r="AU45" s="14">
        <v>12</v>
      </c>
      <c r="AV45" s="14">
        <f t="shared" si="18"/>
        <v>1</v>
      </c>
      <c r="AW45" s="14"/>
      <c r="AX45" s="14">
        <f t="shared" si="19"/>
        <v>1</v>
      </c>
      <c r="AY45" s="14">
        <f t="shared" si="20"/>
        <v>-42</v>
      </c>
      <c r="AZ45" s="48">
        <f t="shared" si="21"/>
        <v>1</v>
      </c>
      <c r="BA45" s="48">
        <f t="shared" si="22"/>
        <v>0</v>
      </c>
      <c r="BB45" s="48">
        <f t="shared" si="23"/>
        <v>-42</v>
      </c>
      <c r="BC45" s="12">
        <v>42</v>
      </c>
    </row>
    <row r="46" spans="1:55" ht="15" customHeight="1">
      <c r="A46" s="19">
        <v>6</v>
      </c>
      <c r="B46" s="67" t="s">
        <v>194</v>
      </c>
      <c r="C46" s="35">
        <v>27</v>
      </c>
      <c r="D46" s="14">
        <v>5</v>
      </c>
      <c r="E46" s="14">
        <v>13</v>
      </c>
      <c r="F46" s="14">
        <f t="shared" si="0"/>
        <v>-8</v>
      </c>
      <c r="G46" s="14"/>
      <c r="H46" s="14">
        <f t="shared" si="1"/>
        <v>-8</v>
      </c>
      <c r="I46" s="14">
        <f t="shared" si="2"/>
        <v>-8</v>
      </c>
      <c r="J46" s="35">
        <v>17</v>
      </c>
      <c r="K46" s="16">
        <v>5</v>
      </c>
      <c r="L46" s="16">
        <v>13</v>
      </c>
      <c r="M46" s="16">
        <f t="shared" si="3"/>
        <v>-8</v>
      </c>
      <c r="N46" s="16"/>
      <c r="O46" s="16">
        <f t="shared" si="4"/>
        <v>-8</v>
      </c>
      <c r="P46" s="16">
        <f t="shared" si="5"/>
        <v>-16</v>
      </c>
      <c r="Q46" s="35">
        <v>32</v>
      </c>
      <c r="R46" s="14">
        <v>5</v>
      </c>
      <c r="S46" s="14">
        <v>13</v>
      </c>
      <c r="T46" s="14">
        <f t="shared" si="6"/>
        <v>-8</v>
      </c>
      <c r="U46" s="14"/>
      <c r="V46" s="14">
        <f t="shared" si="7"/>
        <v>-8</v>
      </c>
      <c r="W46" s="14">
        <f t="shared" si="8"/>
        <v>-24</v>
      </c>
      <c r="X46" s="35">
        <v>31</v>
      </c>
      <c r="Y46" s="16">
        <v>9</v>
      </c>
      <c r="Z46" s="16">
        <v>6</v>
      </c>
      <c r="AA46" s="16">
        <f t="shared" si="9"/>
        <v>3</v>
      </c>
      <c r="AB46" s="16"/>
      <c r="AC46" s="16">
        <f t="shared" si="10"/>
        <v>3</v>
      </c>
      <c r="AD46" s="16">
        <f t="shared" si="11"/>
        <v>-21</v>
      </c>
      <c r="AE46" s="35">
        <v>15</v>
      </c>
      <c r="AF46" s="14">
        <v>2</v>
      </c>
      <c r="AG46" s="14">
        <v>13</v>
      </c>
      <c r="AH46" s="14">
        <f t="shared" si="12"/>
        <v>-11</v>
      </c>
      <c r="AI46" s="14"/>
      <c r="AJ46" s="14">
        <f t="shared" si="13"/>
        <v>-11</v>
      </c>
      <c r="AK46" s="14">
        <f t="shared" si="14"/>
        <v>-32</v>
      </c>
      <c r="AL46" s="35">
        <v>8</v>
      </c>
      <c r="AM46" s="16">
        <v>5</v>
      </c>
      <c r="AN46" s="16">
        <v>13</v>
      </c>
      <c r="AO46" s="16">
        <f t="shared" si="15"/>
        <v>-8</v>
      </c>
      <c r="AP46" s="16"/>
      <c r="AQ46" s="16">
        <f t="shared" si="16"/>
        <v>-8</v>
      </c>
      <c r="AR46" s="16">
        <f t="shared" si="17"/>
        <v>-40</v>
      </c>
      <c r="AS46" s="36">
        <v>30</v>
      </c>
      <c r="AT46" s="14">
        <v>5</v>
      </c>
      <c r="AU46" s="14">
        <v>13</v>
      </c>
      <c r="AV46" s="14">
        <f t="shared" si="18"/>
        <v>-8</v>
      </c>
      <c r="AW46" s="14"/>
      <c r="AX46" s="14">
        <f t="shared" si="19"/>
        <v>-8</v>
      </c>
      <c r="AY46" s="14">
        <f t="shared" si="20"/>
        <v>-48</v>
      </c>
      <c r="AZ46" s="48">
        <f t="shared" si="21"/>
        <v>1</v>
      </c>
      <c r="BA46" s="48">
        <f t="shared" si="22"/>
        <v>0</v>
      </c>
      <c r="BB46" s="48">
        <f t="shared" si="23"/>
        <v>-48</v>
      </c>
      <c r="BC46" s="12">
        <v>43</v>
      </c>
    </row>
    <row r="47" spans="1:55" ht="15" customHeight="1">
      <c r="A47" s="19">
        <v>43</v>
      </c>
      <c r="B47" s="67" t="s">
        <v>116</v>
      </c>
      <c r="C47" s="35">
        <v>26</v>
      </c>
      <c r="D47" s="14">
        <v>6</v>
      </c>
      <c r="E47" s="14">
        <v>13</v>
      </c>
      <c r="F47" s="14">
        <f t="shared" si="0"/>
        <v>-7</v>
      </c>
      <c r="G47" s="14"/>
      <c r="H47" s="14">
        <f t="shared" si="1"/>
        <v>-7</v>
      </c>
      <c r="I47" s="14">
        <f t="shared" si="2"/>
        <v>-7</v>
      </c>
      <c r="J47" s="35">
        <v>27</v>
      </c>
      <c r="K47" s="16">
        <v>3</v>
      </c>
      <c r="L47" s="16">
        <v>13</v>
      </c>
      <c r="M47" s="16">
        <f t="shared" si="3"/>
        <v>-10</v>
      </c>
      <c r="N47" s="16"/>
      <c r="O47" s="16">
        <f t="shared" si="4"/>
        <v>-10</v>
      </c>
      <c r="P47" s="16">
        <f t="shared" si="5"/>
        <v>-17</v>
      </c>
      <c r="Q47" s="35">
        <v>22</v>
      </c>
      <c r="R47" s="14">
        <v>1</v>
      </c>
      <c r="S47" s="14">
        <v>13</v>
      </c>
      <c r="T47" s="14">
        <f t="shared" si="6"/>
        <v>-12</v>
      </c>
      <c r="U47" s="14"/>
      <c r="V47" s="14">
        <f t="shared" si="7"/>
        <v>-12</v>
      </c>
      <c r="W47" s="14">
        <f t="shared" si="8"/>
        <v>-29</v>
      </c>
      <c r="X47" s="35">
        <v>19</v>
      </c>
      <c r="Y47" s="16">
        <v>7</v>
      </c>
      <c r="Z47" s="16">
        <v>13</v>
      </c>
      <c r="AA47" s="16">
        <f t="shared" si="9"/>
        <v>-6</v>
      </c>
      <c r="AB47" s="16"/>
      <c r="AC47" s="16">
        <f t="shared" si="10"/>
        <v>-6</v>
      </c>
      <c r="AD47" s="16">
        <f t="shared" si="11"/>
        <v>-35</v>
      </c>
      <c r="AE47" s="35">
        <v>24</v>
      </c>
      <c r="AF47" s="14">
        <v>9</v>
      </c>
      <c r="AG47" s="14">
        <v>10</v>
      </c>
      <c r="AH47" s="14">
        <f t="shared" si="12"/>
        <v>-1</v>
      </c>
      <c r="AI47" s="14"/>
      <c r="AJ47" s="14">
        <f t="shared" si="13"/>
        <v>-1</v>
      </c>
      <c r="AK47" s="14">
        <f t="shared" si="14"/>
        <v>-36</v>
      </c>
      <c r="AL47" s="35">
        <v>25</v>
      </c>
      <c r="AM47" s="16">
        <v>8</v>
      </c>
      <c r="AN47" s="16">
        <v>9</v>
      </c>
      <c r="AO47" s="16">
        <f t="shared" si="15"/>
        <v>-1</v>
      </c>
      <c r="AP47" s="16"/>
      <c r="AQ47" s="16">
        <f t="shared" si="16"/>
        <v>-1</v>
      </c>
      <c r="AR47" s="16">
        <f t="shared" si="17"/>
        <v>-37</v>
      </c>
      <c r="AS47" s="36">
        <v>31</v>
      </c>
      <c r="AT47" s="14">
        <v>12</v>
      </c>
      <c r="AU47" s="14">
        <v>13</v>
      </c>
      <c r="AV47" s="14">
        <f t="shared" si="18"/>
        <v>-1</v>
      </c>
      <c r="AW47" s="14"/>
      <c r="AX47" s="14">
        <f t="shared" si="19"/>
        <v>-1</v>
      </c>
      <c r="AY47" s="14">
        <f t="shared" si="20"/>
        <v>-38</v>
      </c>
      <c r="AZ47" s="48">
        <f t="shared" si="21"/>
        <v>0</v>
      </c>
      <c r="BA47" s="48">
        <f t="shared" si="22"/>
        <v>0</v>
      </c>
      <c r="BB47" s="48">
        <f t="shared" si="23"/>
        <v>-38</v>
      </c>
      <c r="BC47" s="12">
        <v>44</v>
      </c>
    </row>
    <row r="48" spans="1:55" ht="15" customHeight="1">
      <c r="A48" s="19">
        <v>8</v>
      </c>
      <c r="B48" s="67" t="s">
        <v>207</v>
      </c>
      <c r="C48" s="35">
        <v>13</v>
      </c>
      <c r="D48" s="14">
        <v>5</v>
      </c>
      <c r="E48" s="14">
        <v>13</v>
      </c>
      <c r="F48" s="14">
        <f t="shared" si="0"/>
        <v>-8</v>
      </c>
      <c r="G48" s="14"/>
      <c r="H48" s="14">
        <f t="shared" si="1"/>
        <v>-8</v>
      </c>
      <c r="I48" s="14">
        <f t="shared" si="2"/>
        <v>-8</v>
      </c>
      <c r="J48" s="35">
        <v>14</v>
      </c>
      <c r="K48" s="16">
        <v>5</v>
      </c>
      <c r="L48" s="16">
        <v>13</v>
      </c>
      <c r="M48" s="16">
        <f t="shared" si="3"/>
        <v>-8</v>
      </c>
      <c r="N48" s="16"/>
      <c r="O48" s="16">
        <f t="shared" si="4"/>
        <v>-8</v>
      </c>
      <c r="P48" s="16">
        <f t="shared" si="5"/>
        <v>-16</v>
      </c>
      <c r="Q48" s="35">
        <v>6</v>
      </c>
      <c r="R48" s="14">
        <v>5</v>
      </c>
      <c r="S48" s="14">
        <v>13</v>
      </c>
      <c r="T48" s="14">
        <f t="shared" si="6"/>
        <v>-8</v>
      </c>
      <c r="U48" s="14"/>
      <c r="V48" s="14">
        <f t="shared" si="7"/>
        <v>-8</v>
      </c>
      <c r="W48" s="14">
        <f t="shared" si="8"/>
        <v>-24</v>
      </c>
      <c r="X48" s="35">
        <v>5</v>
      </c>
      <c r="Y48" s="16">
        <v>8</v>
      </c>
      <c r="Z48" s="16">
        <v>12</v>
      </c>
      <c r="AA48" s="16">
        <f t="shared" si="9"/>
        <v>-4</v>
      </c>
      <c r="AB48" s="16"/>
      <c r="AC48" s="16">
        <f t="shared" si="10"/>
        <v>-4</v>
      </c>
      <c r="AD48" s="16">
        <f t="shared" si="11"/>
        <v>-28</v>
      </c>
      <c r="AE48" s="35">
        <v>9</v>
      </c>
      <c r="AF48" s="14">
        <v>5</v>
      </c>
      <c r="AG48" s="14">
        <v>13</v>
      </c>
      <c r="AH48" s="14">
        <f t="shared" si="12"/>
        <v>-8</v>
      </c>
      <c r="AI48" s="14"/>
      <c r="AJ48" s="14">
        <f t="shared" si="13"/>
        <v>-8</v>
      </c>
      <c r="AK48" s="14">
        <f t="shared" si="14"/>
        <v>-36</v>
      </c>
      <c r="AL48" s="35">
        <v>10</v>
      </c>
      <c r="AM48" s="16">
        <v>5</v>
      </c>
      <c r="AN48" s="16">
        <v>13</v>
      </c>
      <c r="AO48" s="16">
        <f t="shared" si="15"/>
        <v>-8</v>
      </c>
      <c r="AP48" s="16"/>
      <c r="AQ48" s="16">
        <f t="shared" si="16"/>
        <v>-8</v>
      </c>
      <c r="AR48" s="16">
        <f t="shared" si="17"/>
        <v>-44</v>
      </c>
      <c r="AS48" s="36">
        <v>32</v>
      </c>
      <c r="AT48" s="14"/>
      <c r="AU48" s="14"/>
      <c r="AV48" s="14">
        <f t="shared" si="18"/>
        <v>0</v>
      </c>
      <c r="AW48" s="14"/>
      <c r="AX48" s="14">
        <f t="shared" si="19"/>
        <v>0</v>
      </c>
      <c r="AY48" s="14">
        <f t="shared" si="20"/>
        <v>-44</v>
      </c>
      <c r="AZ48" s="48">
        <f t="shared" si="21"/>
        <v>0</v>
      </c>
      <c r="BA48" s="48">
        <f t="shared" si="22"/>
        <v>0</v>
      </c>
      <c r="BB48" s="48">
        <f t="shared" si="23"/>
        <v>-44</v>
      </c>
      <c r="BC48" s="12">
        <v>45</v>
      </c>
    </row>
    <row r="49" spans="1:55" ht="15" customHeight="1">
      <c r="A49" s="19">
        <v>46</v>
      </c>
      <c r="B49" s="20" t="s">
        <v>239</v>
      </c>
      <c r="C49" s="35">
        <v>32</v>
      </c>
      <c r="D49" s="14">
        <v>5</v>
      </c>
      <c r="E49" s="14">
        <v>13</v>
      </c>
      <c r="F49" s="14">
        <f t="shared" si="0"/>
        <v>-8</v>
      </c>
      <c r="G49" s="14"/>
      <c r="H49" s="14">
        <f t="shared" si="1"/>
        <v>-8</v>
      </c>
      <c r="I49" s="14">
        <f t="shared" si="2"/>
        <v>-8</v>
      </c>
      <c r="J49" s="35">
        <v>24</v>
      </c>
      <c r="K49" s="16">
        <v>5</v>
      </c>
      <c r="L49" s="16">
        <v>13</v>
      </c>
      <c r="M49" s="16">
        <f t="shared" si="3"/>
        <v>-8</v>
      </c>
      <c r="N49" s="16"/>
      <c r="O49" s="16">
        <f t="shared" si="4"/>
        <v>-8</v>
      </c>
      <c r="P49" s="16">
        <f t="shared" si="5"/>
        <v>-16</v>
      </c>
      <c r="Q49" s="35">
        <v>31</v>
      </c>
      <c r="R49" s="14">
        <v>5</v>
      </c>
      <c r="S49" s="14">
        <v>13</v>
      </c>
      <c r="T49" s="14">
        <f t="shared" si="6"/>
        <v>-8</v>
      </c>
      <c r="U49" s="14"/>
      <c r="V49" s="14">
        <f t="shared" si="7"/>
        <v>-8</v>
      </c>
      <c r="W49" s="14">
        <f t="shared" si="8"/>
        <v>-24</v>
      </c>
      <c r="X49" s="35">
        <v>23</v>
      </c>
      <c r="Y49" s="16">
        <v>5</v>
      </c>
      <c r="Z49" s="16">
        <v>13</v>
      </c>
      <c r="AA49" s="16">
        <f t="shared" si="9"/>
        <v>-8</v>
      </c>
      <c r="AB49" s="16"/>
      <c r="AC49" s="16">
        <f t="shared" si="10"/>
        <v>-8</v>
      </c>
      <c r="AD49" s="16">
        <f t="shared" si="11"/>
        <v>-32</v>
      </c>
      <c r="AE49" s="35">
        <v>27</v>
      </c>
      <c r="AF49" s="14">
        <v>5</v>
      </c>
      <c r="AG49" s="14">
        <v>13</v>
      </c>
      <c r="AH49" s="14">
        <f t="shared" si="12"/>
        <v>-8</v>
      </c>
      <c r="AI49" s="14"/>
      <c r="AJ49" s="14">
        <f t="shared" si="13"/>
        <v>-8</v>
      </c>
      <c r="AK49" s="14">
        <f t="shared" si="14"/>
        <v>-40</v>
      </c>
      <c r="AL49" s="35">
        <v>30</v>
      </c>
      <c r="AM49" s="16">
        <v>5</v>
      </c>
      <c r="AN49" s="16">
        <v>13</v>
      </c>
      <c r="AO49" s="16">
        <f t="shared" si="15"/>
        <v>-8</v>
      </c>
      <c r="AP49" s="16"/>
      <c r="AQ49" s="16">
        <f t="shared" si="16"/>
        <v>-8</v>
      </c>
      <c r="AR49" s="16">
        <f t="shared" si="17"/>
        <v>-48</v>
      </c>
      <c r="AS49" s="36">
        <v>32</v>
      </c>
      <c r="AT49" s="14"/>
      <c r="AU49" s="14"/>
      <c r="AV49" s="14">
        <f t="shared" si="18"/>
        <v>0</v>
      </c>
      <c r="AW49" s="14"/>
      <c r="AX49" s="14">
        <f t="shared" si="19"/>
        <v>0</v>
      </c>
      <c r="AY49" s="14">
        <f t="shared" si="20"/>
        <v>-48</v>
      </c>
      <c r="AZ49" s="48">
        <f t="shared" si="21"/>
        <v>0</v>
      </c>
      <c r="BA49" s="48">
        <f t="shared" si="22"/>
        <v>0</v>
      </c>
      <c r="BB49" s="48">
        <f t="shared" si="23"/>
        <v>-48</v>
      </c>
      <c r="BC49" s="12">
        <v>46</v>
      </c>
    </row>
    <row r="51" spans="1:49" ht="15" customHeight="1">
      <c r="A51" s="12">
        <f>SUM(A4:A50)</f>
        <v>1081</v>
      </c>
      <c r="C51" s="12">
        <f>SUM(C4:C50)</f>
        <v>808</v>
      </c>
      <c r="D51" s="12">
        <f>SUM(D4:D50)</f>
        <v>399</v>
      </c>
      <c r="E51" s="12">
        <f>SUM(E4:E50)</f>
        <v>399</v>
      </c>
      <c r="F51" s="12">
        <f>SUM(F4:F50)</f>
        <v>0</v>
      </c>
      <c r="G51" s="12">
        <f>SUM(G4:G50)</f>
        <v>7</v>
      </c>
      <c r="J51" s="12">
        <f>SUM(J4:J50)</f>
        <v>808</v>
      </c>
      <c r="K51" s="12">
        <f>SUM(K4:K50)</f>
        <v>341</v>
      </c>
      <c r="L51" s="12">
        <f>SUM(L4:L50)</f>
        <v>341</v>
      </c>
      <c r="M51" s="12">
        <f>SUM(M4:M50)</f>
        <v>0</v>
      </c>
      <c r="N51" s="12">
        <f>SUM(N4:N50)</f>
        <v>4</v>
      </c>
      <c r="Q51" s="12">
        <f>SUM(Q4:Q50)</f>
        <v>808</v>
      </c>
      <c r="R51" s="12">
        <f>SUM(R4:R50)</f>
        <v>402</v>
      </c>
      <c r="S51" s="12">
        <f>SUM(S4:S50)</f>
        <v>402</v>
      </c>
      <c r="T51" s="12">
        <f>SUM(T4:T50)</f>
        <v>0</v>
      </c>
      <c r="U51" s="12">
        <f>SUM(U4:U50)</f>
        <v>13</v>
      </c>
      <c r="X51" s="12">
        <f>SUM(X4:X50)</f>
        <v>808</v>
      </c>
      <c r="Y51" s="12">
        <f>SUM(Y4:Y50)</f>
        <v>425</v>
      </c>
      <c r="Z51" s="12">
        <f>SUM(Z4:Z50)</f>
        <v>425</v>
      </c>
      <c r="AA51" s="12">
        <f>SUM(AA4:AA50)</f>
        <v>0</v>
      </c>
      <c r="AB51" s="12">
        <f>SUM(AB4:AB50)</f>
        <v>10</v>
      </c>
      <c r="AE51" s="12">
        <f>SUM(AE4:AE50)</f>
        <v>808</v>
      </c>
      <c r="AF51" s="12">
        <f>SUM(AF4:AF50)</f>
        <v>437</v>
      </c>
      <c r="AG51" s="12">
        <f>SUM(AG4:AG50)</f>
        <v>437</v>
      </c>
      <c r="AH51" s="12">
        <f>SUM(AH4:AH50)</f>
        <v>0</v>
      </c>
      <c r="AI51" s="12">
        <f>SUM(AI4:AI50)</f>
        <v>13</v>
      </c>
      <c r="AL51" s="12">
        <f>SUM(AL4:AL50)</f>
        <v>808</v>
      </c>
      <c r="AM51" s="12">
        <f>SUM(AM4:AM50)</f>
        <v>430</v>
      </c>
      <c r="AN51" s="12">
        <f>SUM(AN4:AN50)</f>
        <v>430</v>
      </c>
      <c r="AO51" s="12">
        <f>SUM(AO4:AO50)</f>
        <v>0</v>
      </c>
      <c r="AP51" s="12">
        <f>SUM(AP4:AP50)</f>
        <v>12</v>
      </c>
      <c r="AS51" s="12">
        <f>SUM(AS4:AS50)</f>
        <v>808</v>
      </c>
      <c r="AT51" s="12">
        <f>SUM(AT4:AT50)</f>
        <v>409</v>
      </c>
      <c r="AU51" s="12">
        <f>SUM(AU4:AU50)</f>
        <v>409</v>
      </c>
      <c r="AV51" s="12">
        <f>SUM(AV4:AV50)</f>
        <v>0</v>
      </c>
      <c r="AW51" s="12">
        <f>SUM(AW4:AW50)</f>
        <v>14</v>
      </c>
    </row>
    <row r="52" spans="26:44" ht="15" customHeight="1">
      <c r="Z52" s="50"/>
      <c r="AL52" s="50"/>
      <c r="AR52" s="51"/>
    </row>
    <row r="53" spans="3:38" ht="15" customHeight="1">
      <c r="C53" s="12" t="s">
        <v>240</v>
      </c>
      <c r="J53" s="12" t="s">
        <v>241</v>
      </c>
      <c r="Q53" s="50" t="s">
        <v>242</v>
      </c>
      <c r="W53" s="51"/>
      <c r="X53" s="50"/>
      <c r="AD53" s="51"/>
      <c r="AE53" s="50"/>
      <c r="AK53" s="51"/>
      <c r="AL53" s="50" t="s">
        <v>262</v>
      </c>
    </row>
  </sheetData>
  <sheetProtection/>
  <mergeCells count="7">
    <mergeCell ref="AL1:AR1"/>
    <mergeCell ref="AS1:AY1"/>
    <mergeCell ref="C1:I1"/>
    <mergeCell ref="J1:P1"/>
    <mergeCell ref="Q1:W1"/>
    <mergeCell ref="X1:AD1"/>
    <mergeCell ref="AE1:AK1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48"/>
  <sheetViews>
    <sheetView tabSelected="1" zoomScale="130" zoomScaleNormal="130" zoomScalePageLayoutView="0" workbookViewId="0" topLeftCell="A2">
      <selection activeCell="E7" sqref="E7"/>
    </sheetView>
  </sheetViews>
  <sheetFormatPr defaultColWidth="11.421875" defaultRowHeight="15" customHeight="1"/>
  <cols>
    <col min="1" max="1" width="12.00390625" style="52" bestFit="1" customWidth="1"/>
    <col min="2" max="2" width="24.421875" style="49" bestFit="1" customWidth="1"/>
    <col min="3" max="3" width="20.7109375" style="49" bestFit="1" customWidth="1"/>
    <col min="4" max="4" width="26.8515625" style="52" bestFit="1" customWidth="1"/>
    <col min="5" max="5" width="36.57421875" style="52" bestFit="1" customWidth="1"/>
    <col min="6" max="6" width="3.7109375" style="52" bestFit="1" customWidth="1"/>
    <col min="7" max="7" width="3.7109375" style="52" customWidth="1"/>
    <col min="8" max="8" width="3.7109375" style="52" bestFit="1" customWidth="1"/>
    <col min="9" max="9" width="3.7109375" style="49" customWidth="1"/>
    <col min="10" max="10" width="4.57421875" style="52" bestFit="1" customWidth="1"/>
    <col min="11" max="11" width="11.421875" style="52" customWidth="1"/>
    <col min="12" max="12" width="4.421875" style="52" bestFit="1" customWidth="1"/>
    <col min="13" max="16384" width="11.421875" style="52" customWidth="1"/>
  </cols>
  <sheetData>
    <row r="1" spans="1:9" ht="15" customHeight="1" hidden="1">
      <c r="A1" s="49"/>
      <c r="D1" s="49"/>
      <c r="E1" s="49"/>
      <c r="F1" s="24"/>
      <c r="G1" s="24"/>
      <c r="H1" s="24"/>
      <c r="I1" s="24"/>
    </row>
    <row r="2" spans="1:10" ht="15" customHeight="1">
      <c r="A2" s="53" t="s">
        <v>27</v>
      </c>
      <c r="B2" s="54" t="s">
        <v>83</v>
      </c>
      <c r="C2" s="54" t="s">
        <v>93</v>
      </c>
      <c r="D2" s="54" t="s">
        <v>94</v>
      </c>
      <c r="E2" s="54" t="s">
        <v>104</v>
      </c>
      <c r="F2" s="54" t="s">
        <v>91</v>
      </c>
      <c r="G2" s="54" t="s">
        <v>78</v>
      </c>
      <c r="H2" s="55" t="s">
        <v>101</v>
      </c>
      <c r="I2" s="24"/>
      <c r="J2" s="56" t="s">
        <v>92</v>
      </c>
    </row>
    <row r="3" spans="1:10" ht="15" customHeight="1">
      <c r="A3" s="12">
        <v>41</v>
      </c>
      <c r="B3" s="53" t="str">
        <f>VLOOKUP($A3,Inscriptions!$A:$D,2)</f>
        <v>MARTIN STÉPHANIE</v>
      </c>
      <c r="C3" s="53" t="str">
        <f>VLOOKUP($A3,Inscriptions!$A:$D,3)</f>
        <v>NOTE MARIE</v>
      </c>
      <c r="D3" s="53" t="str">
        <f>VLOOKUP($A3,Inscriptions!$A:$D,4)</f>
        <v>PEGUES VALÉRIE</v>
      </c>
      <c r="E3" s="53" t="str">
        <f>IF(VLOOKUP(A3,Inscriptions!A:H,8)="nh",Inscriptions!J3,VLOOKUP(A3,Inscriptions!A:H,8))</f>
        <v>Panaché</v>
      </c>
      <c r="F3" s="57">
        <v>7</v>
      </c>
      <c r="G3" s="57">
        <v>4</v>
      </c>
      <c r="H3" s="58">
        <v>59</v>
      </c>
      <c r="J3" s="59">
        <v>1</v>
      </c>
    </row>
    <row r="4" spans="1:13" ht="15" customHeight="1">
      <c r="A4" s="12">
        <v>14</v>
      </c>
      <c r="B4" s="53" t="str">
        <f>VLOOKUP($A4,Inscriptions!$A:$D,2)</f>
        <v>MAZARS SÉVERINE</v>
      </c>
      <c r="C4" s="53" t="str">
        <f>VLOOKUP($A4,Inscriptions!$A:$D,3)</f>
        <v>BAZIN PAULINE</v>
      </c>
      <c r="D4" s="53" t="str">
        <f>VLOOKUP($A4,Inscriptions!$A:$D,4)</f>
        <v>PUECH JENNIFER</v>
      </c>
      <c r="E4" s="53" t="str">
        <f>IF(VLOOKUP(A4,Inscriptions!A:H,8)="nh",Inscriptions!J12,VLOOKUP(A4,Inscriptions!A:H,8))</f>
        <v>Panaché</v>
      </c>
      <c r="F4" s="57">
        <v>6</v>
      </c>
      <c r="G4" s="57">
        <v>4</v>
      </c>
      <c r="H4" s="58">
        <v>26</v>
      </c>
      <c r="J4" s="59">
        <v>2</v>
      </c>
      <c r="L4" s="52" t="s">
        <v>91</v>
      </c>
      <c r="M4" s="52" t="s">
        <v>95</v>
      </c>
    </row>
    <row r="5" spans="1:13" ht="15" customHeight="1">
      <c r="A5" s="12">
        <v>21</v>
      </c>
      <c r="B5" s="53" t="str">
        <f>VLOOKUP($A5,Inscriptions!$A:$D,2)</f>
        <v>BORIES AURÉLIE</v>
      </c>
      <c r="C5" s="53" t="str">
        <f>VLOOKUP($A5,Inscriptions!$A:$D,3)</f>
        <v>ROUQUAYROL VALÉRIE</v>
      </c>
      <c r="D5" s="53" t="str">
        <f>VLOOKUP($A5,Inscriptions!$A:$D,4)</f>
        <v>ROUQUAYROL MARYLINE</v>
      </c>
      <c r="E5" s="53" t="str">
        <f>IF(VLOOKUP(A5,Inscriptions!A:H,8)="nh",Inscriptions!J29,VLOOKUP(A5,Inscriptions!A:H,8))</f>
        <v>CREISSELS</v>
      </c>
      <c r="F5" s="57">
        <v>6</v>
      </c>
      <c r="G5" s="57">
        <v>3</v>
      </c>
      <c r="H5" s="58">
        <v>35</v>
      </c>
      <c r="J5" s="59">
        <v>3</v>
      </c>
      <c r="L5" s="52" t="s">
        <v>78</v>
      </c>
      <c r="M5" s="52" t="s">
        <v>102</v>
      </c>
    </row>
    <row r="6" spans="1:13" ht="15" customHeight="1">
      <c r="A6" s="12">
        <v>40</v>
      </c>
      <c r="B6" s="53" t="str">
        <f>VLOOKUP($A6,Inscriptions!$A:$D,2)</f>
        <v>ALARY - CALDAS CHRISTELLE</v>
      </c>
      <c r="C6" s="53" t="str">
        <f>VLOOKUP($A6,Inscriptions!$A:$D,3)</f>
        <v>ALARY ROSE MARIE</v>
      </c>
      <c r="D6" s="53" t="str">
        <f>VLOOKUP($A6,Inscriptions!$A:$D,4)</f>
        <v>MADEIRA CHRISTIANE</v>
      </c>
      <c r="E6" s="53" t="str">
        <f>IF(VLOOKUP(A6,Inscriptions!A:H,8)="nh",Inscriptions!J6,VLOOKUP(A6,Inscriptions!A:H,8))</f>
        <v>Panaché</v>
      </c>
      <c r="F6" s="57">
        <v>6</v>
      </c>
      <c r="G6" s="57">
        <v>3</v>
      </c>
      <c r="H6" s="58">
        <v>31</v>
      </c>
      <c r="J6" s="59">
        <v>4</v>
      </c>
      <c r="L6" s="52" t="s">
        <v>101</v>
      </c>
      <c r="M6" s="52" t="s">
        <v>103</v>
      </c>
    </row>
    <row r="7" spans="1:13" ht="15" customHeight="1">
      <c r="A7" s="12">
        <v>25</v>
      </c>
      <c r="B7" s="53" t="str">
        <f>VLOOKUP($A7,Inscriptions!$A:$D,2)</f>
        <v>DORODZALA CHANTAL</v>
      </c>
      <c r="C7" s="53" t="str">
        <f>VLOOKUP($A7,Inscriptions!$A:$D,3)</f>
        <v>HARLAUX MURIEL</v>
      </c>
      <c r="D7" s="53" t="str">
        <f>VLOOKUP($A7,Inscriptions!$A:$D,4)</f>
        <v>HUGONNENC PERRINE</v>
      </c>
      <c r="E7" s="11" t="s">
        <v>289</v>
      </c>
      <c r="F7" s="57">
        <v>6</v>
      </c>
      <c r="G7" s="57">
        <v>1</v>
      </c>
      <c r="H7" s="58">
        <v>31</v>
      </c>
      <c r="J7" s="59">
        <v>5</v>
      </c>
      <c r="L7" s="52" t="s">
        <v>92</v>
      </c>
      <c r="M7" s="52" t="s">
        <v>96</v>
      </c>
    </row>
    <row r="8" spans="1:10" ht="15" customHeight="1">
      <c r="A8" s="12">
        <v>45</v>
      </c>
      <c r="B8" s="53" t="str">
        <f>VLOOKUP($A8,Inscriptions!$A:$D,2)</f>
        <v>TAILLADE CATHY</v>
      </c>
      <c r="C8" s="53" t="str">
        <f>VLOOKUP($A8,Inscriptions!$A:$D,3)</f>
        <v>BRAZ CÉLIA</v>
      </c>
      <c r="D8" s="53" t="str">
        <f>VLOOKUP($A8,Inscriptions!$A:$D,4)</f>
        <v>TERRISSE GILBERTE</v>
      </c>
      <c r="E8" s="53" t="str">
        <f>IF(VLOOKUP(A8,Inscriptions!A:H,8)="nh",Inscriptions!J39,VLOOKUP(A8,Inscriptions!A:H,8))</f>
        <v>LA FOUILLADE</v>
      </c>
      <c r="F8" s="57">
        <v>5</v>
      </c>
      <c r="G8" s="57">
        <v>5</v>
      </c>
      <c r="H8" s="58">
        <v>22</v>
      </c>
      <c r="J8" s="59">
        <v>6</v>
      </c>
    </row>
    <row r="9" spans="1:10" ht="15" customHeight="1">
      <c r="A9" s="12">
        <v>44</v>
      </c>
      <c r="B9" s="53" t="str">
        <f>VLOOKUP($A9,Inscriptions!$A:$D,2)</f>
        <v>RODES NATHALIE</v>
      </c>
      <c r="C9" s="53" t="str">
        <f>VLOOKUP($A9,Inscriptions!$A:$D,3)</f>
        <v>MARCILHAC NELLY</v>
      </c>
      <c r="D9" s="53" t="str">
        <f>VLOOKUP($A9,Inscriptions!$A:$D,4)</f>
        <v>LEBLOND CAROLINE</v>
      </c>
      <c r="E9" s="53" t="str">
        <f>IF(VLOOKUP(A9,Inscriptions!A:H,8)="nh",Inscriptions!J5,VLOOKUP(A9,Inscriptions!A:H,8))</f>
        <v>Panaché</v>
      </c>
      <c r="F9" s="57">
        <v>5</v>
      </c>
      <c r="G9" s="57">
        <v>4</v>
      </c>
      <c r="H9" s="58">
        <v>29</v>
      </c>
      <c r="J9" s="59">
        <v>7</v>
      </c>
    </row>
    <row r="10" spans="1:10" ht="15" customHeight="1">
      <c r="A10" s="12">
        <v>1</v>
      </c>
      <c r="B10" s="53" t="str">
        <f>VLOOKUP($A10,Inscriptions!$A:$D,2)</f>
        <v>GASC BÉATRICE</v>
      </c>
      <c r="C10" s="53" t="str">
        <f>VLOOKUP($A10,Inscriptions!$A:$D,3)</f>
        <v>BESOMBES SÉVERINE</v>
      </c>
      <c r="D10" s="53" t="str">
        <f>VLOOKUP($A10,Inscriptions!$A:$D,4)</f>
        <v>CHABANON DOMINIQUE</v>
      </c>
      <c r="E10" s="53" t="str">
        <f>IF(VLOOKUP(A10,Inscriptions!A:H,8)="nh",Inscriptions!J4,VLOOKUP(A10,Inscriptions!A:H,8))</f>
        <v>AP ESPALION</v>
      </c>
      <c r="F10" s="57">
        <v>5</v>
      </c>
      <c r="G10" s="57">
        <v>3</v>
      </c>
      <c r="H10" s="58">
        <v>25</v>
      </c>
      <c r="J10" s="59">
        <v>8</v>
      </c>
    </row>
    <row r="11" spans="1:10" ht="15" customHeight="1">
      <c r="A11" s="12">
        <v>20</v>
      </c>
      <c r="B11" s="53" t="str">
        <f>VLOOKUP($A11,Inscriptions!$A:$D,2)</f>
        <v>GELIS ANNE</v>
      </c>
      <c r="C11" s="53" t="str">
        <f>VLOOKUP($A11,Inscriptions!$A:$D,3)</f>
        <v>TERRISSE ELODIE</v>
      </c>
      <c r="D11" s="53" t="str">
        <f>VLOOKUP($A11,Inscriptions!$A:$D,4)</f>
        <v>BOURREL NATHALIE</v>
      </c>
      <c r="E11" s="53" t="str">
        <f>IF(VLOOKUP(A11,Inscriptions!A:H,8)="nh",Inscriptions!J17,VLOOKUP(A11,Inscriptions!A:H,8))</f>
        <v>Panaché</v>
      </c>
      <c r="F11" s="57">
        <v>5</v>
      </c>
      <c r="G11" s="57">
        <v>2</v>
      </c>
      <c r="H11" s="58">
        <v>30</v>
      </c>
      <c r="J11" s="59">
        <v>9</v>
      </c>
    </row>
    <row r="12" spans="1:10" ht="15" customHeight="1">
      <c r="A12" s="12">
        <v>31</v>
      </c>
      <c r="B12" s="53" t="str">
        <f>VLOOKUP($A12,Inscriptions!$A:$D,2)</f>
        <v>TITILLON ISABELLE</v>
      </c>
      <c r="C12" s="53" t="str">
        <f>VLOOKUP($A12,Inscriptions!$A:$D,3)</f>
        <v>DUPUIS MARIE-CHRISTINE</v>
      </c>
      <c r="D12" s="53" t="str">
        <f>VLOOKUP($A12,Inscriptions!$A:$D,4)</f>
        <v>BLANC LAURINE</v>
      </c>
      <c r="E12" s="53" t="str">
        <f>IF(VLOOKUP(A12,Inscriptions!A:H,8)="nh",Inscriptions!J35,VLOOKUP(A12,Inscriptions!A:H,8))</f>
        <v>COMPS LAGRANDVILLE</v>
      </c>
      <c r="F12" s="57">
        <v>5</v>
      </c>
      <c r="G12" s="57">
        <v>1</v>
      </c>
      <c r="H12" s="58">
        <v>37</v>
      </c>
      <c r="J12" s="59">
        <v>10</v>
      </c>
    </row>
    <row r="13" spans="1:10" ht="15" customHeight="1">
      <c r="A13" s="12">
        <v>27</v>
      </c>
      <c r="B13" s="53" t="str">
        <f>VLOOKUP($A13,Inscriptions!$A:$D,2)</f>
        <v>MATHIEU CORINNE</v>
      </c>
      <c r="C13" s="53" t="str">
        <f>VLOOKUP($A13,Inscriptions!$A:$D,3)</f>
        <v>IZARAR NATHALIE</v>
      </c>
      <c r="D13" s="53" t="str">
        <f>VLOOKUP($A13,Inscriptions!$A:$D,4)</f>
        <v>PAWLOWSKI NATACHA</v>
      </c>
      <c r="E13" s="53" t="str">
        <f>IF(VLOOKUP(A13,Inscriptions!A:H,8)="nh",Inscriptions!J14,VLOOKUP(A13,Inscriptions!A:H,8))</f>
        <v>Panaché</v>
      </c>
      <c r="F13" s="57">
        <v>5</v>
      </c>
      <c r="G13" s="57">
        <v>1</v>
      </c>
      <c r="H13" s="58">
        <v>15</v>
      </c>
      <c r="J13" s="59">
        <v>11</v>
      </c>
    </row>
    <row r="14" spans="1:10" ht="15" customHeight="1">
      <c r="A14" s="12">
        <v>24</v>
      </c>
      <c r="B14" s="53" t="str">
        <f>VLOOKUP($A14,Inscriptions!$A:$D,2)</f>
        <v>GRES RÉGINE</v>
      </c>
      <c r="C14" s="53" t="str">
        <f>VLOOKUP($A14,Inscriptions!$A:$D,3)</f>
        <v>CHEZE SÉVERINE</v>
      </c>
      <c r="D14" s="53" t="str">
        <f>VLOOKUP($A14,Inscriptions!$A:$D,4)</f>
        <v>POURCEL JOCELYNE</v>
      </c>
      <c r="E14" s="53" t="str">
        <f>IF(VLOOKUP(A14,Inscriptions!A:H,8)="nh",Inscriptions!J19,VLOOKUP(A14,Inscriptions!A:H,8))</f>
        <v>MALEVILLE</v>
      </c>
      <c r="F14" s="57">
        <v>5</v>
      </c>
      <c r="G14" s="57">
        <v>0</v>
      </c>
      <c r="H14" s="58">
        <v>-1</v>
      </c>
      <c r="J14" s="59">
        <v>12</v>
      </c>
    </row>
    <row r="15" spans="1:10" ht="15" customHeight="1">
      <c r="A15" s="12">
        <v>10</v>
      </c>
      <c r="B15" s="53" t="str">
        <f>VLOOKUP($A15,Inscriptions!$A:$D,2)</f>
        <v>FERREIRA MARIE-CLAUDE</v>
      </c>
      <c r="C15" s="53" t="str">
        <f>VLOOKUP($A15,Inscriptions!$A:$D,3)</f>
        <v>ALET CHRISTIANE</v>
      </c>
      <c r="D15" s="53" t="str">
        <f>VLOOKUP($A15,Inscriptions!$A:$D,4)</f>
        <v>BEZAT JOSIANE</v>
      </c>
      <c r="E15" s="53" t="str">
        <f>IF(VLOOKUP(A15,Inscriptions!A:H,8)="nh",Inscriptions!J37,VLOOKUP(A15,Inscriptions!A:H,8))</f>
        <v>JP CAPDENAC</v>
      </c>
      <c r="F15" s="57">
        <v>4</v>
      </c>
      <c r="G15" s="57">
        <v>4</v>
      </c>
      <c r="H15" s="58">
        <v>28</v>
      </c>
      <c r="J15" s="59">
        <v>13</v>
      </c>
    </row>
    <row r="16" spans="1:10" ht="15" customHeight="1">
      <c r="A16" s="12">
        <v>33</v>
      </c>
      <c r="B16" s="53" t="str">
        <f>VLOOKUP($A16,Inscriptions!$A:$D,2)</f>
        <v>LEMOINE MARYSE</v>
      </c>
      <c r="C16" s="53" t="str">
        <f>VLOOKUP($A16,Inscriptions!$A:$D,3)</f>
        <v>BOS DOMINIQUE</v>
      </c>
      <c r="D16" s="53" t="str">
        <f>VLOOKUP($A16,Inscriptions!$A:$D,4)</f>
        <v>CHAUCHARD JACQUELINE</v>
      </c>
      <c r="E16" s="53" t="str">
        <f>IF(VLOOKUP(A16,Inscriptions!A:H,8)="nh",Inscriptions!J28,VLOOKUP(A16,Inscriptions!A:H,8))</f>
        <v>Panaché</v>
      </c>
      <c r="F16" s="57">
        <v>4</v>
      </c>
      <c r="G16" s="57">
        <v>4</v>
      </c>
      <c r="H16" s="58">
        <v>21</v>
      </c>
      <c r="J16" s="59">
        <v>14</v>
      </c>
    </row>
    <row r="17" spans="1:10" ht="15" customHeight="1">
      <c r="A17" s="12">
        <v>16</v>
      </c>
      <c r="B17" s="53" t="str">
        <f>VLOOKUP($A17,Inscriptions!$A:$D,2)</f>
        <v>ALEXANDRE HÉLÈNE</v>
      </c>
      <c r="C17" s="53" t="str">
        <f>VLOOKUP($A17,Inscriptions!$A:$D,3)</f>
        <v>ALEXANDRE AUDREY</v>
      </c>
      <c r="D17" s="53" t="str">
        <f>VLOOKUP($A17,Inscriptions!$A:$D,4)</f>
        <v>ISNARD ROSEMARY</v>
      </c>
      <c r="E17" s="53" t="str">
        <f>IF(VLOOKUP(A17,Inscriptions!A:H,8)="nh",Inscriptions!J10,VLOOKUP(A17,Inscriptions!A:H,8))</f>
        <v>CASSAGNES</v>
      </c>
      <c r="F17" s="57">
        <v>4</v>
      </c>
      <c r="G17" s="57">
        <v>3</v>
      </c>
      <c r="H17" s="58">
        <v>12</v>
      </c>
      <c r="J17" s="59">
        <v>15</v>
      </c>
    </row>
    <row r="18" spans="1:10" ht="15" customHeight="1">
      <c r="A18" s="12">
        <v>19</v>
      </c>
      <c r="B18" s="53" t="str">
        <f>VLOOKUP($A18,Inscriptions!$A:$D,2)</f>
        <v>VAYSSETTES AURÉLIE</v>
      </c>
      <c r="C18" s="53" t="str">
        <f>VLOOKUP($A18,Inscriptions!$A:$D,3)</f>
        <v>CAILLOL MANON</v>
      </c>
      <c r="D18" s="53" t="str">
        <f>VLOOKUP($A18,Inscriptions!$A:$D,4)</f>
        <v>ROUQUIE MAGALI</v>
      </c>
      <c r="E18" s="53" t="str">
        <f>IF(VLOOKUP(A18,Inscriptions!A:H,8)="nh",Inscriptions!J33,VLOOKUP(A18,Inscriptions!A:H,8))</f>
        <v>PRIMAUBE</v>
      </c>
      <c r="F18" s="57">
        <v>4</v>
      </c>
      <c r="G18" s="57">
        <v>3</v>
      </c>
      <c r="H18" s="58">
        <v>0</v>
      </c>
      <c r="J18" s="59">
        <v>16</v>
      </c>
    </row>
    <row r="19" spans="1:10" ht="15" customHeight="1">
      <c r="A19" s="12">
        <v>5</v>
      </c>
      <c r="B19" s="53" t="str">
        <f>VLOOKUP($A19,Inscriptions!$A:$D,2)</f>
        <v>ARTUS NICOLE</v>
      </c>
      <c r="C19" s="53" t="str">
        <f>VLOOKUP($A19,Inscriptions!$A:$D,3)</f>
        <v>MOLINARIE FLORENCE</v>
      </c>
      <c r="D19" s="53" t="str">
        <f>VLOOKUP($A19,Inscriptions!$A:$D,4)</f>
        <v>BOUTONNET GISÈLE</v>
      </c>
      <c r="E19" s="53" t="str">
        <f>IF(VLOOKUP(A19,Inscriptions!A:H,8)="nh",Inscriptions!J20,VLOOKUP(A19,Inscriptions!A:H,8))</f>
        <v>Panaché</v>
      </c>
      <c r="F19" s="57">
        <v>4</v>
      </c>
      <c r="G19" s="57">
        <v>2</v>
      </c>
      <c r="H19" s="58">
        <v>26</v>
      </c>
      <c r="J19" s="59">
        <v>17</v>
      </c>
    </row>
    <row r="20" spans="1:10" ht="15" customHeight="1">
      <c r="A20" s="12">
        <v>3</v>
      </c>
      <c r="B20" s="53" t="str">
        <f>VLOOKUP($A20,Inscriptions!$A:$D,2)</f>
        <v>NATALE ANNICK</v>
      </c>
      <c r="C20" s="53" t="str">
        <f>VLOOKUP($A20,Inscriptions!$A:$D,3)</f>
        <v>LANGUILLAT VALÉRIE</v>
      </c>
      <c r="D20" s="53" t="str">
        <f>VLOOKUP($A20,Inscriptions!$A:$D,4)</f>
        <v>CAMPERGUE LILIANE</v>
      </c>
      <c r="E20" s="53" t="str">
        <f>IF(VLOOKUP(A20,Inscriptions!A:H,8)="nh",Inscriptions!J16,VLOOKUP(A20,Inscriptions!A:H,8))</f>
        <v>4 SAISONS</v>
      </c>
      <c r="F20" s="57">
        <v>4</v>
      </c>
      <c r="G20" s="57">
        <v>2</v>
      </c>
      <c r="H20" s="58">
        <v>10</v>
      </c>
      <c r="J20" s="59">
        <v>18</v>
      </c>
    </row>
    <row r="21" spans="1:10" ht="15" customHeight="1">
      <c r="A21" s="12">
        <v>34</v>
      </c>
      <c r="B21" s="53" t="str">
        <f>VLOOKUP($A21,Inscriptions!$A:$D,2)</f>
        <v>DUMOULIN SINDY</v>
      </c>
      <c r="C21" s="53" t="str">
        <f>VLOOKUP($A21,Inscriptions!$A:$D,3)</f>
        <v>BARRE CHRYSTEL</v>
      </c>
      <c r="D21" s="53" t="str">
        <f>VLOOKUP($A21,Inscriptions!$A:$D,4)</f>
        <v>BAREDON CÉLINE</v>
      </c>
      <c r="E21" s="53" t="str">
        <f>IF(VLOOKUP(A21,Inscriptions!A:H,8)="nh",Inscriptions!J21,VLOOKUP(A21,Inscriptions!A:H,8))</f>
        <v>PC CRANSAC</v>
      </c>
      <c r="F21" s="57">
        <v>4</v>
      </c>
      <c r="G21" s="57">
        <v>2</v>
      </c>
      <c r="H21" s="58">
        <v>7</v>
      </c>
      <c r="J21" s="59">
        <v>19</v>
      </c>
    </row>
    <row r="22" spans="1:10" ht="15" customHeight="1">
      <c r="A22" s="12">
        <v>13</v>
      </c>
      <c r="B22" s="53" t="str">
        <f>VLOOKUP($A22,Inscriptions!$A:$D,2)</f>
        <v>BOUVIALA CHRISTINE</v>
      </c>
      <c r="C22" s="53" t="str">
        <f>VLOOKUP($A22,Inscriptions!$A:$D,3)</f>
        <v>ARJALIES MONIQUE</v>
      </c>
      <c r="D22" s="53" t="str">
        <f>VLOOKUP($A22,Inscriptions!$A:$D,4)</f>
        <v>CAREL MAGUY</v>
      </c>
      <c r="E22" s="53" t="str">
        <f>IF(VLOOKUP(A22,Inscriptions!A:H,8)="nh",Inscriptions!J30,VLOOKUP(A22,Inscriptions!A:H,8))</f>
        <v>PJ MILLAU</v>
      </c>
      <c r="F22" s="57">
        <v>4</v>
      </c>
      <c r="G22" s="57">
        <v>2</v>
      </c>
      <c r="H22" s="58">
        <v>4</v>
      </c>
      <c r="J22" s="59">
        <v>20</v>
      </c>
    </row>
    <row r="23" spans="1:10" ht="15" customHeight="1">
      <c r="A23" s="12">
        <v>22</v>
      </c>
      <c r="B23" s="53" t="str">
        <f>VLOOKUP($A23,Inscriptions!$A:$D,2)</f>
        <v>CAYLA CLAUDETTE</v>
      </c>
      <c r="C23" s="53" t="str">
        <f>VLOOKUP($A23,Inscriptions!$A:$D,3)</f>
        <v>IMBERT MAGALI</v>
      </c>
      <c r="D23" s="53" t="str">
        <f>VLOOKUP($A23,Inscriptions!$A:$D,4)</f>
        <v>CAYLA LAETITIA</v>
      </c>
      <c r="E23" s="53" t="str">
        <f>IF(VLOOKUP(A23,Inscriptions!A:H,8)="nh",Inscriptions!J2,VLOOKUP(A23,Inscriptions!A:H,8))</f>
        <v>MALEVILLE</v>
      </c>
      <c r="F23" s="57">
        <v>4</v>
      </c>
      <c r="G23" s="57">
        <v>1</v>
      </c>
      <c r="H23" s="58">
        <v>-4</v>
      </c>
      <c r="J23" s="59">
        <v>21</v>
      </c>
    </row>
    <row r="24" spans="1:10" ht="15" customHeight="1">
      <c r="A24" s="12">
        <v>38</v>
      </c>
      <c r="B24" s="53" t="str">
        <f>VLOOKUP($A24,Inscriptions!$A:$D,2)</f>
        <v>GUILBOT FRANCOISE</v>
      </c>
      <c r="C24" s="53" t="str">
        <f>VLOOKUP($A24,Inscriptions!$A:$D,3)</f>
        <v>FONTAINE-BERGER NATHALIE</v>
      </c>
      <c r="D24" s="53" t="str">
        <f>VLOOKUP($A24,Inscriptions!$A:$D,4)</f>
        <v>THURIES FRANCINE</v>
      </c>
      <c r="E24" s="53" t="str">
        <f>IF(VLOOKUP(A24,Inscriptions!A:H,8)="nh",Inscriptions!J22,VLOOKUP(A24,Inscriptions!A:H,8))</f>
        <v>STE RADEGONDE</v>
      </c>
      <c r="F24" s="57">
        <v>4</v>
      </c>
      <c r="G24" s="57">
        <v>1</v>
      </c>
      <c r="H24" s="58">
        <v>-5</v>
      </c>
      <c r="J24" s="59">
        <v>22</v>
      </c>
    </row>
    <row r="25" spans="1:10" ht="15" customHeight="1">
      <c r="A25" s="12">
        <v>11</v>
      </c>
      <c r="B25" s="53" t="str">
        <f>VLOOKUP($A25,Inscriptions!$A:$D,2)</f>
        <v>DELTORT MONIQUE</v>
      </c>
      <c r="C25" s="53" t="str">
        <f>VLOOKUP($A25,Inscriptions!$A:$D,3)</f>
        <v>NOYE AGNÈS</v>
      </c>
      <c r="D25" s="53" t="str">
        <f>VLOOKUP($A25,Inscriptions!$A:$D,4)</f>
        <v>CRINER EMMANUELLE</v>
      </c>
      <c r="E25" s="53" t="str">
        <f>IF(VLOOKUP(A25,Inscriptions!A:H,8)="nh",Inscriptions!J25,VLOOKUP(A25,Inscriptions!A:H,8))</f>
        <v>SEBAZAC</v>
      </c>
      <c r="F25" s="57">
        <v>4</v>
      </c>
      <c r="G25" s="57">
        <v>0</v>
      </c>
      <c r="H25" s="58">
        <v>0</v>
      </c>
      <c r="J25" s="59">
        <v>23</v>
      </c>
    </row>
    <row r="26" spans="1:10" ht="15" customHeight="1">
      <c r="A26" s="12">
        <v>23</v>
      </c>
      <c r="B26" s="53" t="str">
        <f>VLOOKUP($A26,Inscriptions!$A:$D,2)</f>
        <v>BEC SYLVIE</v>
      </c>
      <c r="C26" s="53" t="str">
        <f>VLOOKUP($A26,Inscriptions!$A:$D,3)</f>
        <v>LACASSAGNE ELISE</v>
      </c>
      <c r="D26" s="53" t="str">
        <f>VLOOKUP($A26,Inscriptions!$A:$D,4)</f>
        <v>TEULIER DANIÈLE</v>
      </c>
      <c r="E26" s="53" t="str">
        <f>IF(VLOOKUP(A26,Inscriptions!A:H,8)="nh",Inscriptions!J9,VLOOKUP(A26,Inscriptions!A:H,8))</f>
        <v>MALEVILLE</v>
      </c>
      <c r="F26" s="57">
        <v>4</v>
      </c>
      <c r="G26" s="57">
        <v>0</v>
      </c>
      <c r="H26" s="58">
        <v>-6</v>
      </c>
      <c r="J26" s="59">
        <v>24</v>
      </c>
    </row>
    <row r="27" spans="1:10" ht="15" customHeight="1">
      <c r="A27" s="12">
        <v>18</v>
      </c>
      <c r="B27" s="53" t="str">
        <f>VLOOKUP($A27,Inscriptions!$A:$D,2)</f>
        <v>SALESSES CORINNE</v>
      </c>
      <c r="C27" s="53" t="str">
        <f>VLOOKUP($A27,Inscriptions!$A:$D,3)</f>
        <v>JAMMES NATHALIE</v>
      </c>
      <c r="D27" s="53" t="str">
        <f>VLOOKUP($A27,Inscriptions!$A:$D,4)</f>
        <v>MONNIER VIRGINIE</v>
      </c>
      <c r="E27" s="53" t="str">
        <f>IF(VLOOKUP(A27,Inscriptions!A:H,8)="nh",Inscriptions!J38,VLOOKUP(A27,Inscriptions!A:H,8))</f>
        <v>JP CAPDENAC</v>
      </c>
      <c r="F27" s="57">
        <v>3</v>
      </c>
      <c r="G27" s="57">
        <v>3</v>
      </c>
      <c r="H27" s="58">
        <v>-5</v>
      </c>
      <c r="J27" s="59">
        <v>25</v>
      </c>
    </row>
    <row r="28" spans="1:10" ht="15" customHeight="1">
      <c r="A28" s="12">
        <v>26</v>
      </c>
      <c r="B28" s="53" t="str">
        <f>VLOOKUP($A28,Inscriptions!$A:$D,2)</f>
        <v>BORIES VÉRONIQUE</v>
      </c>
      <c r="C28" s="53" t="str">
        <f>VLOOKUP($A28,Inscriptions!$A:$D,3)</f>
        <v>MAUREL MARIE</v>
      </c>
      <c r="D28" s="53" t="str">
        <f>VLOOKUP($A28,Inscriptions!$A:$D,4)</f>
        <v>FALGUIERES SABINE</v>
      </c>
      <c r="E28" s="53" t="str">
        <f>IF(VLOOKUP(A28,Inscriptions!A:H,8)="nh",Inscriptions!J13,VLOOKUP(A28,Inscriptions!A:H,8))</f>
        <v>Panaché</v>
      </c>
      <c r="F28" s="57">
        <v>3</v>
      </c>
      <c r="G28" s="57">
        <v>2</v>
      </c>
      <c r="H28" s="58">
        <v>-10</v>
      </c>
      <c r="J28" s="59">
        <v>26</v>
      </c>
    </row>
    <row r="29" spans="1:10" ht="15" customHeight="1">
      <c r="A29" s="12">
        <v>29</v>
      </c>
      <c r="B29" s="53" t="str">
        <f>VLOOKUP($A29,Inscriptions!$A:$D,2)</f>
        <v>ROQUES AMÉLIE</v>
      </c>
      <c r="C29" s="53" t="str">
        <f>VLOOKUP($A29,Inscriptions!$A:$D,3)</f>
        <v>COUDERC ISABELLE</v>
      </c>
      <c r="D29" s="53" t="str">
        <f>VLOOKUP($A29,Inscriptions!$A:$D,4)</f>
        <v>BLANC NATHALIE</v>
      </c>
      <c r="E29" s="53" t="str">
        <f>IF(VLOOKUP(A29,Inscriptions!A:H,8)="nh",Inscriptions!J34,VLOOKUP(A29,Inscriptions!A:H,8))</f>
        <v>COMPS LAGRANDVILLE</v>
      </c>
      <c r="F29" s="57">
        <v>3</v>
      </c>
      <c r="G29" s="57">
        <v>2</v>
      </c>
      <c r="H29" s="58">
        <v>-10</v>
      </c>
      <c r="J29" s="59">
        <v>27</v>
      </c>
    </row>
    <row r="30" spans="1:10" ht="15" customHeight="1">
      <c r="A30" s="12">
        <v>12</v>
      </c>
      <c r="B30" s="53" t="str">
        <f>VLOOKUP($A30,Inscriptions!$A:$D,2)</f>
        <v>COSTES ARMANDINE</v>
      </c>
      <c r="C30" s="53" t="str">
        <f>VLOOKUP($A30,Inscriptions!$A:$D,3)</f>
        <v>BROUSSOU MARIE-JOSÉ</v>
      </c>
      <c r="D30" s="53" t="str">
        <f>VLOOKUP($A30,Inscriptions!$A:$D,4)</f>
        <v>LECOMTE Maria</v>
      </c>
      <c r="E30" s="53" t="str">
        <f>IF(VLOOKUP(A30,Inscriptions!A:H,8)="nh",Inscriptions!J8,VLOOKUP(A30,Inscriptions!A:H,8))</f>
        <v>PJ MILLAU</v>
      </c>
      <c r="F30" s="57">
        <v>3</v>
      </c>
      <c r="G30" s="57">
        <v>2</v>
      </c>
      <c r="H30" s="58">
        <v>-15</v>
      </c>
      <c r="J30" s="59">
        <v>28</v>
      </c>
    </row>
    <row r="31" spans="1:10" ht="15" customHeight="1">
      <c r="A31" s="12">
        <v>39</v>
      </c>
      <c r="B31" s="53" t="str">
        <f>VLOOKUP($A31,Inscriptions!$A:$D,2)</f>
        <v>PERIE SOPHIE</v>
      </c>
      <c r="C31" s="53" t="str">
        <f>VLOOKUP($A31,Inscriptions!$A:$D,3)</f>
        <v>PUECHBERTY SANDRINE</v>
      </c>
      <c r="D31" s="53" t="str">
        <f>VLOOKUP($A31,Inscriptions!$A:$D,4)</f>
        <v>CREYSSELS NATHALIE</v>
      </c>
      <c r="E31" s="53" t="str">
        <f>IF(VLOOKUP(A31,Inscriptions!A:H,8)="nh",Inscriptions!J18,VLOOKUP(A31,Inscriptions!A:H,8))</f>
        <v>STE RADEGONDE</v>
      </c>
      <c r="F31" s="57">
        <v>3</v>
      </c>
      <c r="G31" s="57">
        <v>1</v>
      </c>
      <c r="H31" s="58">
        <v>-3</v>
      </c>
      <c r="J31" s="59">
        <v>29</v>
      </c>
    </row>
    <row r="32" spans="1:10" ht="15" customHeight="1">
      <c r="A32" s="12">
        <v>15</v>
      </c>
      <c r="B32" s="53" t="str">
        <f>VLOOKUP($A32,Inscriptions!$A:$D,2)</f>
        <v>JEAN BAPTISTE MAGALI</v>
      </c>
      <c r="C32" s="53" t="str">
        <f>VLOOKUP($A32,Inscriptions!$A:$D,3)</f>
        <v>()</v>
      </c>
      <c r="D32" s="53" t="str">
        <f>VLOOKUP($A32,Inscriptions!$A:$D,4)</f>
        <v>GENIEYS YOLANDE</v>
      </c>
      <c r="E32" s="53" t="str">
        <f>IF(VLOOKUP(A32,Inscriptions!A:H,8)="nh",Inscriptions!J32,VLOOKUP(A32,Inscriptions!A:H,8))</f>
        <v>NUCES</v>
      </c>
      <c r="F32" s="57">
        <v>3</v>
      </c>
      <c r="G32" s="57">
        <v>1</v>
      </c>
      <c r="H32" s="58">
        <v>-7</v>
      </c>
      <c r="J32" s="59">
        <v>30</v>
      </c>
    </row>
    <row r="33" spans="1:10" ht="15" customHeight="1">
      <c r="A33" s="12">
        <v>9</v>
      </c>
      <c r="B33" s="53" t="str">
        <f>VLOOKUP($A33,Inscriptions!$A:$D,2)</f>
        <v>CAULET FRANCOISE</v>
      </c>
      <c r="C33" s="53" t="str">
        <f>VLOOKUP($A33,Inscriptions!$A:$D,3)</f>
        <v>NOYE ANAÏS</v>
      </c>
      <c r="D33" s="53" t="str">
        <f>VLOOKUP($A33,Inscriptions!$A:$D,4)</f>
        <v>ZULLO YVETTE</v>
      </c>
      <c r="E33" s="53" t="str">
        <f>IF(VLOOKUP(A33,Inscriptions!A:H,8)="nh",Inscriptions!J27,VLOOKUP(A33,Inscriptions!A:H,8))</f>
        <v>SEBAZAC</v>
      </c>
      <c r="F33" s="57">
        <v>3</v>
      </c>
      <c r="G33" s="57">
        <v>1</v>
      </c>
      <c r="H33" s="58">
        <v>-8</v>
      </c>
      <c r="J33" s="59">
        <v>31</v>
      </c>
    </row>
    <row r="34" spans="1:10" ht="15" customHeight="1">
      <c r="A34" s="12">
        <v>36</v>
      </c>
      <c r="B34" s="53" t="str">
        <f>VLOOKUP($A34,Inscriptions!$A:$D,2)</f>
        <v>GARRIGOU PATRICIA</v>
      </c>
      <c r="C34" s="53" t="str">
        <f>VLOOKUP($A34,Inscriptions!$A:$D,3)</f>
        <v>PAILHOUS EDWIGE</v>
      </c>
      <c r="D34" s="53" t="str">
        <f>VLOOKUP($A34,Inscriptions!$A:$D,4)</f>
        <v>AUBELEAU MATHILDE</v>
      </c>
      <c r="E34" s="53" t="str">
        <f>IF(VLOOKUP(A34,Inscriptions!A:H,8)="nh",Inscriptions!J31,VLOOKUP(A34,Inscriptions!A:H,8))</f>
        <v>Panaché</v>
      </c>
      <c r="F34" s="57">
        <v>3</v>
      </c>
      <c r="G34" s="57">
        <v>1</v>
      </c>
      <c r="H34" s="58">
        <v>-11</v>
      </c>
      <c r="J34" s="59">
        <v>32</v>
      </c>
    </row>
    <row r="35" spans="1:10" ht="15" customHeight="1">
      <c r="A35" s="12">
        <v>32</v>
      </c>
      <c r="B35" s="53" t="str">
        <f>VLOOKUP($A35,Inscriptions!$A:$D,2)</f>
        <v>GARGAILLO VÉRONIQUE</v>
      </c>
      <c r="C35" s="53" t="str">
        <f>VLOOKUP($A35,Inscriptions!$A:$D,3)</f>
        <v>PISSOT MYRIAM</v>
      </c>
      <c r="D35" s="53" t="str">
        <f>VLOOKUP($A35,Inscriptions!$A:$D,4)</f>
        <v>REYNES NADINE</v>
      </c>
      <c r="E35" s="53" t="str">
        <f>IF(VLOOKUP(A35,Inscriptions!A:H,8)="nh",Inscriptions!J15,VLOOKUP(A35,Inscriptions!A:H,8))</f>
        <v>COMPS LAGRANDVILLE</v>
      </c>
      <c r="F35" s="57">
        <v>3</v>
      </c>
      <c r="G35" s="57">
        <v>1</v>
      </c>
      <c r="H35" s="58">
        <v>-19</v>
      </c>
      <c r="J35" s="59">
        <v>33</v>
      </c>
    </row>
    <row r="36" spans="1:10" ht="15" customHeight="1">
      <c r="A36" s="12">
        <v>17</v>
      </c>
      <c r="B36" s="53" t="str">
        <f>VLOOKUP($A36,Inscriptions!$A:$D,2)</f>
        <v>DANES SABRINA</v>
      </c>
      <c r="C36" s="53" t="str">
        <f>VLOOKUP($A36,Inscriptions!$A:$D,3)</f>
        <v>CARLUS GABRIELLE</v>
      </c>
      <c r="D36" s="53" t="str">
        <f>VLOOKUP($A36,Inscriptions!$A:$D,4)</f>
        <v>ALRIC CLAUDINE</v>
      </c>
      <c r="E36" s="53" t="str">
        <f>IF(VLOOKUP(A36,Inscriptions!A:H,8)="nh",Inscriptions!J24,VLOOKUP(A36,Inscriptions!A:H,8))</f>
        <v>CASSAGNES</v>
      </c>
      <c r="F36" s="57">
        <v>3</v>
      </c>
      <c r="G36" s="57">
        <v>0</v>
      </c>
      <c r="H36" s="58">
        <v>8</v>
      </c>
      <c r="J36" s="59">
        <v>34</v>
      </c>
    </row>
    <row r="37" spans="1:10" ht="15" customHeight="1">
      <c r="A37" s="12">
        <v>35</v>
      </c>
      <c r="B37" s="53" t="str">
        <f>VLOOKUP($A37,Inscriptions!$A:$D,2)</f>
        <v>CARLES CATHERINE</v>
      </c>
      <c r="C37" s="53" t="str">
        <f>VLOOKUP($A37,Inscriptions!$A:$D,3)</f>
        <v>CHEVALME ANA</v>
      </c>
      <c r="D37" s="53" t="str">
        <f>VLOOKUP($A37,Inscriptions!$A:$D,4)</f>
        <v>LACROIX DOMINIQUE</v>
      </c>
      <c r="E37" s="53" t="str">
        <f>IF(VLOOKUP(A37,Inscriptions!A:H,8)="nh",Inscriptions!J11,VLOOKUP(A37,Inscriptions!A:H,8))</f>
        <v>PENCHOT</v>
      </c>
      <c r="F37" s="57">
        <v>3</v>
      </c>
      <c r="G37" s="57">
        <v>0</v>
      </c>
      <c r="H37" s="58">
        <v>-9</v>
      </c>
      <c r="J37" s="59">
        <v>35</v>
      </c>
    </row>
    <row r="38" spans="1:10" ht="15" customHeight="1">
      <c r="A38" s="12">
        <v>37</v>
      </c>
      <c r="B38" s="53" t="str">
        <f>VLOOKUP($A38,Inscriptions!$A:$D,2)</f>
        <v>EDMOND DISSE VALÉRIE</v>
      </c>
      <c r="C38" s="53" t="str">
        <f>VLOOKUP($A38,Inscriptions!$A:$D,3)</f>
        <v>CANAC RENÉE</v>
      </c>
      <c r="D38" s="53" t="str">
        <f>VLOOKUP($A38,Inscriptions!$A:$D,4)</f>
        <v>GINESTET PRADALIER BRIGITTE</v>
      </c>
      <c r="E38" s="53" t="str">
        <f>IF(VLOOKUP(A38,Inscriptions!A:H,8)="nh",Inscriptions!J26,VLOOKUP(A38,Inscriptions!A:H,8))</f>
        <v>STE RADEGONDE</v>
      </c>
      <c r="F38" s="57">
        <v>3</v>
      </c>
      <c r="G38" s="57">
        <v>0</v>
      </c>
      <c r="H38" s="58">
        <v>-20</v>
      </c>
      <c r="J38" s="59">
        <v>36</v>
      </c>
    </row>
    <row r="39" spans="1:10" ht="15" customHeight="1">
      <c r="A39" s="12">
        <v>4</v>
      </c>
      <c r="B39" s="53" t="str">
        <f>VLOOKUP($A39,Inscriptions!$A:$D,2)</f>
        <v>BARREIROS INÈS</v>
      </c>
      <c r="C39" s="53" t="str">
        <f>VLOOKUP($A39,Inscriptions!$A:$D,3)</f>
        <v>CAMPOY ISABELLE</v>
      </c>
      <c r="D39" s="53" t="str">
        <f>VLOOKUP($A39,Inscriptions!$A:$D,4)</f>
        <v>POUGET CARINE</v>
      </c>
      <c r="E39" s="53" t="str">
        <f>IF(VLOOKUP(A39,Inscriptions!A:H,8)="nh",Inscriptions!J27,VLOOKUP(A39,Inscriptions!A:H,8))</f>
        <v>Panaché</v>
      </c>
      <c r="F39" s="57">
        <v>2</v>
      </c>
      <c r="G39" s="57">
        <v>2</v>
      </c>
      <c r="H39" s="57">
        <v>-2</v>
      </c>
      <c r="J39" s="59">
        <v>37</v>
      </c>
    </row>
    <row r="40" spans="1:10" ht="15" customHeight="1">
      <c r="A40" s="12">
        <v>2</v>
      </c>
      <c r="B40" s="53" t="str">
        <f>VLOOKUP($A40,Inscriptions!$A:$D,2)</f>
        <v>MAGRINA MARIE</v>
      </c>
      <c r="C40" s="53" t="str">
        <f>VLOOKUP($A40,Inscriptions!$A:$D,3)</f>
        <v>BAILLE ELODIE</v>
      </c>
      <c r="D40" s="53" t="str">
        <f>VLOOKUP($A40,Inscriptions!$A:$D,4)</f>
        <v>COTILLARD CECILIA</v>
      </c>
      <c r="E40" s="53" t="str">
        <f>IF(VLOOKUP(A40,Inscriptions!A:H,8)="nh",Inscriptions!J28,VLOOKUP(A40,Inscriptions!A:H,8))</f>
        <v>Panaché</v>
      </c>
      <c r="F40" s="57">
        <v>2</v>
      </c>
      <c r="G40" s="57">
        <v>1</v>
      </c>
      <c r="H40" s="57">
        <v>-15</v>
      </c>
      <c r="J40" s="59">
        <v>38</v>
      </c>
    </row>
    <row r="41" spans="1:10" ht="15" customHeight="1">
      <c r="A41" s="12">
        <v>28</v>
      </c>
      <c r="B41" s="53" t="str">
        <f>VLOOKUP($A41,Inscriptions!$A:$D,2)</f>
        <v>PRIVAT ANDRÉE</v>
      </c>
      <c r="C41" s="53" t="str">
        <f>VLOOKUP($A41,Inscriptions!$A:$D,3)</f>
        <v>VALDEBOUZE MARIE-CLAUDE</v>
      </c>
      <c r="D41" s="53" t="str">
        <f>VLOOKUP($A41,Inscriptions!$A:$D,4)</f>
        <v>PRIVAT GENEVIÈVE</v>
      </c>
      <c r="E41" s="53" t="str">
        <f>IF(VLOOKUP(A41,Inscriptions!A:H,8)="nh",Inscriptions!J29,VLOOKUP(A41,Inscriptions!A:H,8))</f>
        <v>AUZITS</v>
      </c>
      <c r="F41" s="57">
        <v>2</v>
      </c>
      <c r="G41" s="57">
        <v>0</v>
      </c>
      <c r="H41" s="57">
        <v>-30</v>
      </c>
      <c r="J41" s="59">
        <v>39</v>
      </c>
    </row>
    <row r="42" spans="1:10" ht="15" customHeight="1">
      <c r="A42" s="12">
        <v>42</v>
      </c>
      <c r="B42" s="53" t="str">
        <f>VLOOKUP($A42,Inscriptions!$A:$D,2)</f>
        <v>BONNEVIALE JACQUELINE</v>
      </c>
      <c r="C42" s="53" t="str">
        <f>VLOOKUP($A42,Inscriptions!$A:$D,3)</f>
        <v>HOT FRANÇOISE</v>
      </c>
      <c r="D42" s="53" t="str">
        <f>VLOOKUP($A42,Inscriptions!$A:$D,4)</f>
        <v>CASTRO MARIE-THÉRÈSE</v>
      </c>
      <c r="E42" s="53" t="str">
        <f>IF(VLOOKUP(A42,Inscriptions!A:H,8)="nh",Inscriptions!J30,VLOOKUP(A42,Inscriptions!A:H,8))</f>
        <v>COSTES ROUGES</v>
      </c>
      <c r="F42" s="57">
        <v>1</v>
      </c>
      <c r="G42" s="57">
        <v>1</v>
      </c>
      <c r="H42" s="57">
        <v>-21</v>
      </c>
      <c r="J42" s="59">
        <v>40</v>
      </c>
    </row>
    <row r="43" spans="1:10" ht="15" customHeight="1">
      <c r="A43" s="12">
        <v>30</v>
      </c>
      <c r="B43" s="53" t="str">
        <f>VLOOKUP($A43,Inscriptions!$A:$D,2)</f>
        <v>CARCENAC FABIENNE</v>
      </c>
      <c r="C43" s="53" t="str">
        <f>VLOOKUP($A43,Inscriptions!$A:$D,3)</f>
        <v>BOUDOU MARTINE</v>
      </c>
      <c r="D43" s="53" t="str">
        <f>VLOOKUP($A43,Inscriptions!$A:$D,4)</f>
        <v>BOSC LAETITIA</v>
      </c>
      <c r="E43" s="53" t="str">
        <f>IF(VLOOKUP(A43,Inscriptions!A:H,8)="nh",Inscriptions!J31,VLOOKUP(A43,Inscriptions!A:H,8))</f>
        <v>COMPS LAGRANDVILLE</v>
      </c>
      <c r="F43" s="57">
        <v>1</v>
      </c>
      <c r="G43" s="57">
        <v>0</v>
      </c>
      <c r="H43" s="57">
        <v>-35</v>
      </c>
      <c r="J43" s="59">
        <v>41</v>
      </c>
    </row>
    <row r="44" spans="1:10" ht="15" customHeight="1">
      <c r="A44" s="12">
        <v>7</v>
      </c>
      <c r="B44" s="53" t="str">
        <f>VLOOKUP($A44,Inscriptions!$A:$D,2)</f>
        <v>DUPIEUX CLAUDE</v>
      </c>
      <c r="C44" s="53" t="str">
        <f>VLOOKUP($A44,Inscriptions!$A:$D,3)</f>
        <v>GASTAL RAYMONDE</v>
      </c>
      <c r="D44" s="53" t="str">
        <f>VLOOKUP($A44,Inscriptions!$A:$D,4)</f>
        <v>MALIE NICOLE</v>
      </c>
      <c r="E44" s="53" t="str">
        <f>IF(VLOOKUP(A44,Inscriptions!A:H,8)="nh",Inscriptions!J32,VLOOKUP(A44,Inscriptions!A:H,8))</f>
        <v>LE NAYRAC</v>
      </c>
      <c r="F44" s="57">
        <v>1</v>
      </c>
      <c r="G44" s="57">
        <v>0</v>
      </c>
      <c r="H44" s="57">
        <v>-42</v>
      </c>
      <c r="J44" s="59">
        <v>42</v>
      </c>
    </row>
    <row r="45" spans="1:10" ht="15" customHeight="1">
      <c r="A45" s="12">
        <v>6</v>
      </c>
      <c r="B45" s="53" t="str">
        <f>VLOOKUP($A45,Inscriptions!$A:$D,2)</f>
        <v>NAVIER MARTINE</v>
      </c>
      <c r="C45" s="53" t="str">
        <f>VLOOKUP($A45,Inscriptions!$A:$D,3)</f>
        <v>ROSSILLOL LAURE</v>
      </c>
      <c r="D45" s="53" t="str">
        <f>VLOOKUP($A45,Inscriptions!$A:$D,4)</f>
        <v>(pas de 3ème)</v>
      </c>
      <c r="E45" s="53" t="str">
        <f>IF(VLOOKUP(A45,Inscriptions!A:H,8)="nh",Inscriptions!J33,VLOOKUP(A45,Inscriptions!A:H,8))</f>
        <v>LE NAYRAC</v>
      </c>
      <c r="F45" s="57">
        <v>1</v>
      </c>
      <c r="G45" s="57">
        <v>0</v>
      </c>
      <c r="H45" s="57">
        <v>-48</v>
      </c>
      <c r="J45" s="59">
        <v>43</v>
      </c>
    </row>
    <row r="46" spans="1:10" ht="15" customHeight="1">
      <c r="A46" s="12">
        <v>43</v>
      </c>
      <c r="B46" s="53" t="str">
        <f>VLOOKUP($A46,Inscriptions!$A:$D,2)</f>
        <v>BASTIDE VÉRONIQUE</v>
      </c>
      <c r="C46" s="53" t="str">
        <f>VLOOKUP($A46,Inscriptions!$A:$D,3)</f>
        <v>CENSI MATHILDE</v>
      </c>
      <c r="D46" s="53" t="str">
        <f>VLOOKUP($A46,Inscriptions!$A:$D,4)</f>
        <v>SALA AURÉLIE</v>
      </c>
      <c r="E46" s="53" t="str">
        <f>IF(VLOOKUP(A46,Inscriptions!A:H,8)="nh",Inscriptions!J34,VLOOKUP(A46,Inscriptions!A:H,8))</f>
        <v>BUT MONASTERE</v>
      </c>
      <c r="F46" s="57">
        <v>0</v>
      </c>
      <c r="G46" s="57">
        <v>0</v>
      </c>
      <c r="H46" s="57">
        <v>-38</v>
      </c>
      <c r="J46" s="59">
        <v>44</v>
      </c>
    </row>
    <row r="47" spans="1:10" ht="15" customHeight="1">
      <c r="A47" s="12">
        <v>8</v>
      </c>
      <c r="B47" s="53" t="str">
        <f>VLOOKUP($A47,Inscriptions!$A:$D,2)</f>
        <v>BOURBIER CATHERINE</v>
      </c>
      <c r="C47" s="53" t="str">
        <f>VLOOKUP($A47,Inscriptions!$A:$D,3)</f>
        <v>RICHARD MAURICETTE</v>
      </c>
      <c r="D47" s="53" t="str">
        <f>VLOOKUP($A47,Inscriptions!$A:$D,4)</f>
        <v>(pas de 3ème)</v>
      </c>
      <c r="E47" s="53" t="str">
        <f>IF(VLOOKUP(A47,Inscriptions!A:H,8)="nh",Inscriptions!J35,VLOOKUP(A47,Inscriptions!A:H,8))</f>
        <v>PET CHEM SEVERAC</v>
      </c>
      <c r="F47" s="57">
        <v>0</v>
      </c>
      <c r="G47" s="57">
        <v>0</v>
      </c>
      <c r="H47" s="57">
        <v>-44</v>
      </c>
      <c r="J47" s="59">
        <v>45</v>
      </c>
    </row>
    <row r="48" spans="1:10" ht="15" customHeight="1">
      <c r="A48" s="12">
        <v>46</v>
      </c>
      <c r="B48" s="53" t="str">
        <f>VLOOKUP($A48,Inscriptions!$A:$D,2)</f>
        <v>X</v>
      </c>
      <c r="C48" s="53" t="str">
        <f>VLOOKUP($A48,Inscriptions!$A:$D,3)</f>
        <v>X</v>
      </c>
      <c r="D48" s="53" t="str">
        <f>VLOOKUP($A48,Inscriptions!$A:$D,4)</f>
        <v>X</v>
      </c>
      <c r="E48" s="53"/>
      <c r="F48" s="57"/>
      <c r="G48" s="57"/>
      <c r="H48" s="57"/>
      <c r="J48" s="59">
        <v>46</v>
      </c>
    </row>
  </sheetData>
  <sheetProtection/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BP50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7" sqref="A7"/>
    </sheetView>
  </sheetViews>
  <sheetFormatPr defaultColWidth="11.421875" defaultRowHeight="12.75"/>
  <cols>
    <col min="1" max="1" width="8.421875" style="0" bestFit="1" customWidth="1"/>
    <col min="2" max="8" width="6.421875" style="5" customWidth="1"/>
    <col min="9" max="9" width="6.421875" style="8" customWidth="1"/>
    <col min="10" max="65" width="3.00390625" style="0" customWidth="1"/>
    <col min="66" max="67" width="8.140625" style="0" bestFit="1" customWidth="1"/>
    <col min="68" max="68" width="3.00390625" style="0" customWidth="1"/>
  </cols>
  <sheetData>
    <row r="1" spans="1:68" ht="12.7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7"/>
      <c r="M1" s="1" t="s">
        <v>8</v>
      </c>
      <c r="U1" s="1" t="s">
        <v>9</v>
      </c>
      <c r="AC1" s="1" t="s">
        <v>10</v>
      </c>
      <c r="AK1" s="1" t="s">
        <v>11</v>
      </c>
      <c r="AS1" s="1" t="s">
        <v>12</v>
      </c>
      <c r="BA1" s="1" t="s">
        <v>13</v>
      </c>
      <c r="BI1" s="1" t="s">
        <v>14</v>
      </c>
      <c r="BM1" s="10"/>
      <c r="BN1" s="9" t="str">
        <f>A1</f>
        <v>Num_Eq</v>
      </c>
      <c r="BO1" s="9" t="s">
        <v>15</v>
      </c>
      <c r="BP1" s="10"/>
    </row>
    <row r="2" spans="1:68" ht="12.75">
      <c r="A2">
        <v>1</v>
      </c>
      <c r="B2" s="5">
        <v>24</v>
      </c>
      <c r="C2" s="5">
        <v>29</v>
      </c>
      <c r="D2" s="5">
        <v>11</v>
      </c>
      <c r="E2" s="5">
        <v>25</v>
      </c>
      <c r="F2" s="5">
        <v>4</v>
      </c>
      <c r="G2" s="5">
        <v>28</v>
      </c>
      <c r="H2" s="5">
        <v>7</v>
      </c>
      <c r="I2" s="7" t="str">
        <f aca="true" t="shared" si="0" ref="I2:I41">IF(SUM(J2:BL2)&gt;0,"FAUX"," ")</f>
        <v> </v>
      </c>
      <c r="J2">
        <f aca="true" t="shared" si="1" ref="J2:J41">IF(B2=C2,B2,0)</f>
        <v>0</v>
      </c>
      <c r="K2">
        <f aca="true" t="shared" si="2" ref="K2:K41">IF(B2=D2,B2,0)</f>
        <v>0</v>
      </c>
      <c r="L2">
        <f aca="true" t="shared" si="3" ref="L2:L41">IF(B2=E2,B2,0)</f>
        <v>0</v>
      </c>
      <c r="M2">
        <f aca="true" t="shared" si="4" ref="M2:M41">IF(B2=F2,B2,0)</f>
        <v>0</v>
      </c>
      <c r="N2">
        <f aca="true" t="shared" si="5" ref="N2:N41">IF(B2=G2,B2,0)</f>
        <v>0</v>
      </c>
      <c r="O2">
        <f aca="true" t="shared" si="6" ref="O2:O41">IF(B2=H2,B2,0)</f>
        <v>0</v>
      </c>
      <c r="P2">
        <f aca="true" t="shared" si="7" ref="P2:P41">IF(B2=A2,B2,0)</f>
        <v>0</v>
      </c>
      <c r="R2">
        <f aca="true" t="shared" si="8" ref="R2:R41">IF(C2=D2,C2,0)</f>
        <v>0</v>
      </c>
      <c r="S2">
        <f aca="true" t="shared" si="9" ref="S2:S41">IF(C2=E2,C2,0)</f>
        <v>0</v>
      </c>
      <c r="T2">
        <f aca="true" t="shared" si="10" ref="T2:T41">IF(C2=F2,C2,0)</f>
        <v>0</v>
      </c>
      <c r="U2">
        <f aca="true" t="shared" si="11" ref="U2:U41">IF(C2=G2,C2,0)</f>
        <v>0</v>
      </c>
      <c r="V2">
        <f aca="true" t="shared" si="12" ref="V2:V41">IF(C2=H2,C2,0)</f>
        <v>0</v>
      </c>
      <c r="W2">
        <f aca="true" t="shared" si="13" ref="W2:W41">IF(C2=A2,C2,0)</f>
        <v>0</v>
      </c>
      <c r="X2">
        <f aca="true" t="shared" si="14" ref="X2:X41">IF(C2=B2,C2,0)</f>
        <v>0</v>
      </c>
      <c r="Z2">
        <f aca="true" t="shared" si="15" ref="Z2:Z41">IF(D2=E2,D2,0)</f>
        <v>0</v>
      </c>
      <c r="AA2">
        <f aca="true" t="shared" si="16" ref="AA2:AA41">IF(D2=F2,D2,0)</f>
        <v>0</v>
      </c>
      <c r="AB2">
        <f aca="true" t="shared" si="17" ref="AB2:AB41">IF(D2=G2,D2,0)</f>
        <v>0</v>
      </c>
      <c r="AC2">
        <f aca="true" t="shared" si="18" ref="AC2:AC41">IF(D2=H2,D2,0)</f>
        <v>0</v>
      </c>
      <c r="AD2">
        <f aca="true" t="shared" si="19" ref="AD2:AD41">IF(D2=A2,D2,0)</f>
        <v>0</v>
      </c>
      <c r="AE2">
        <f aca="true" t="shared" si="20" ref="AE2:AE41">IF(D2=B2,D2,0)</f>
        <v>0</v>
      </c>
      <c r="AF2">
        <f aca="true" t="shared" si="21" ref="AF2:AF41">IF(D2=C2,D2,0)</f>
        <v>0</v>
      </c>
      <c r="AH2">
        <f aca="true" t="shared" si="22" ref="AH2:AH41">IF(E2=F2,E2,0)</f>
        <v>0</v>
      </c>
      <c r="AI2">
        <f aca="true" t="shared" si="23" ref="AI2:AI41">IF(E2=G2,E2,0)</f>
        <v>0</v>
      </c>
      <c r="AJ2">
        <f aca="true" t="shared" si="24" ref="AJ2:AJ41">IF(E2=H2,E2,0)</f>
        <v>0</v>
      </c>
      <c r="AK2">
        <f aca="true" t="shared" si="25" ref="AK2:AK41">IF(E2=A2,E2,0)</f>
        <v>0</v>
      </c>
      <c r="AL2">
        <f aca="true" t="shared" si="26" ref="AL2:AL41">IF(E2=B2,E2,0)</f>
        <v>0</v>
      </c>
      <c r="AM2">
        <f aca="true" t="shared" si="27" ref="AM2:AM41">IF(E2=C2,E2,0)</f>
        <v>0</v>
      </c>
      <c r="AN2">
        <f aca="true" t="shared" si="28" ref="AN2:AN41">IF(E2=D2,E2,0)</f>
        <v>0</v>
      </c>
      <c r="AP2">
        <f aca="true" t="shared" si="29" ref="AP2:AP41">IF(F2=G2,F2,0)</f>
        <v>0</v>
      </c>
      <c r="AQ2">
        <f aca="true" t="shared" si="30" ref="AQ2:AQ41">IF(F2=H2,F2,0)</f>
        <v>0</v>
      </c>
      <c r="AR2">
        <f aca="true" t="shared" si="31" ref="AR2:AR41">IF(F2=A2,F2,0)</f>
        <v>0</v>
      </c>
      <c r="AS2">
        <f aca="true" t="shared" si="32" ref="AS2:AS41">IF(F2=B2,F2,0)</f>
        <v>0</v>
      </c>
      <c r="AT2">
        <f aca="true" t="shared" si="33" ref="AT2:AT41">IF(F2=C2,F2,0)</f>
        <v>0</v>
      </c>
      <c r="AU2">
        <f aca="true" t="shared" si="34" ref="AU2:AU41">IF(F2=D2,F2,0)</f>
        <v>0</v>
      </c>
      <c r="AV2">
        <f aca="true" t="shared" si="35" ref="AV2:AV41">IF(F2=E2,F2,0)</f>
        <v>0</v>
      </c>
      <c r="AX2">
        <f aca="true" t="shared" si="36" ref="AX2:AX41">IF(G2=H2,G2,0)</f>
        <v>0</v>
      </c>
      <c r="AY2">
        <f aca="true" t="shared" si="37" ref="AY2:AY41">IF(G2=A2,G2,0)</f>
        <v>0</v>
      </c>
      <c r="AZ2">
        <f aca="true" t="shared" si="38" ref="AZ2:AZ41">IF(G2=B2,G2,0)</f>
        <v>0</v>
      </c>
      <c r="BA2">
        <f aca="true" t="shared" si="39" ref="BA2:BA41">IF(G2=C2,G2,0)</f>
        <v>0</v>
      </c>
      <c r="BB2">
        <f aca="true" t="shared" si="40" ref="BB2:BB41">IF(G2=D2,G2,0)</f>
        <v>0</v>
      </c>
      <c r="BC2">
        <f aca="true" t="shared" si="41" ref="BC2:BC41">IF(G2=E2,G2,0)</f>
        <v>0</v>
      </c>
      <c r="BD2">
        <f aca="true" t="shared" si="42" ref="BD2:BD41">IF(G2=F2,G2,0)</f>
        <v>0</v>
      </c>
      <c r="BF2">
        <f aca="true" t="shared" si="43" ref="BF2:BF41">IF(H2=A2,H2,0)</f>
        <v>0</v>
      </c>
      <c r="BG2">
        <f aca="true" t="shared" si="44" ref="BG2:BG41">IF(H2=B2,H2,0)</f>
        <v>0</v>
      </c>
      <c r="BH2">
        <f aca="true" t="shared" si="45" ref="BH2:BH41">IF(H2=C2,H2,0)</f>
        <v>0</v>
      </c>
      <c r="BI2">
        <f aca="true" t="shared" si="46" ref="BI2:BI41">IF(H2=D2,H2,0)</f>
        <v>0</v>
      </c>
      <c r="BJ2">
        <f aca="true" t="shared" si="47" ref="BJ2:BJ41">IF(H2=E2,H2,0)</f>
        <v>0</v>
      </c>
      <c r="BK2">
        <f aca="true" t="shared" si="48" ref="BK2:BK41">IF(H2=F2,H2,0)</f>
        <v>0</v>
      </c>
      <c r="BL2">
        <f aca="true" t="shared" si="49" ref="BL2:BL41">IF(H2=G2,H2,0)</f>
        <v>0</v>
      </c>
      <c r="BM2" s="10"/>
      <c r="BN2">
        <f>A2</f>
        <v>1</v>
      </c>
      <c r="BO2">
        <f>COUNTIF($B$2:$H$41,BN2)</f>
        <v>7</v>
      </c>
      <c r="BP2" s="10"/>
    </row>
    <row r="3" spans="1:68" ht="12.75">
      <c r="A3">
        <v>2</v>
      </c>
      <c r="B3" s="5">
        <v>8</v>
      </c>
      <c r="C3" s="5">
        <v>37</v>
      </c>
      <c r="D3" s="5">
        <v>29</v>
      </c>
      <c r="E3" s="5">
        <v>4</v>
      </c>
      <c r="F3" s="5">
        <v>36</v>
      </c>
      <c r="G3" s="5">
        <v>21</v>
      </c>
      <c r="H3" s="5">
        <v>21</v>
      </c>
      <c r="I3" s="7" t="str">
        <f t="shared" si="0"/>
        <v>FAUX</v>
      </c>
      <c r="J3">
        <f t="shared" si="1"/>
        <v>0</v>
      </c>
      <c r="K3">
        <f t="shared" si="2"/>
        <v>0</v>
      </c>
      <c r="L3">
        <f t="shared" si="3"/>
        <v>0</v>
      </c>
      <c r="M3">
        <f t="shared" si="4"/>
        <v>0</v>
      </c>
      <c r="N3">
        <f t="shared" si="5"/>
        <v>0</v>
      </c>
      <c r="O3">
        <f t="shared" si="6"/>
        <v>0</v>
      </c>
      <c r="P3">
        <f t="shared" si="7"/>
        <v>0</v>
      </c>
      <c r="R3">
        <f t="shared" si="8"/>
        <v>0</v>
      </c>
      <c r="S3">
        <f t="shared" si="9"/>
        <v>0</v>
      </c>
      <c r="T3">
        <f t="shared" si="10"/>
        <v>0</v>
      </c>
      <c r="U3">
        <f t="shared" si="11"/>
        <v>0</v>
      </c>
      <c r="V3">
        <f t="shared" si="12"/>
        <v>0</v>
      </c>
      <c r="W3">
        <f t="shared" si="13"/>
        <v>0</v>
      </c>
      <c r="X3">
        <f t="shared" si="14"/>
        <v>0</v>
      </c>
      <c r="Z3">
        <f t="shared" si="15"/>
        <v>0</v>
      </c>
      <c r="AA3">
        <f t="shared" si="16"/>
        <v>0</v>
      </c>
      <c r="AB3">
        <f t="shared" si="17"/>
        <v>0</v>
      </c>
      <c r="AC3">
        <f t="shared" si="18"/>
        <v>0</v>
      </c>
      <c r="AD3">
        <f t="shared" si="19"/>
        <v>0</v>
      </c>
      <c r="AE3">
        <f t="shared" si="20"/>
        <v>0</v>
      </c>
      <c r="AF3">
        <f t="shared" si="21"/>
        <v>0</v>
      </c>
      <c r="AH3">
        <f t="shared" si="22"/>
        <v>0</v>
      </c>
      <c r="AI3">
        <f t="shared" si="23"/>
        <v>0</v>
      </c>
      <c r="AJ3">
        <f t="shared" si="24"/>
        <v>0</v>
      </c>
      <c r="AK3">
        <f t="shared" si="25"/>
        <v>0</v>
      </c>
      <c r="AL3">
        <f t="shared" si="26"/>
        <v>0</v>
      </c>
      <c r="AM3">
        <f t="shared" si="27"/>
        <v>0</v>
      </c>
      <c r="AN3">
        <f t="shared" si="28"/>
        <v>0</v>
      </c>
      <c r="AP3">
        <f t="shared" si="29"/>
        <v>0</v>
      </c>
      <c r="AQ3">
        <f t="shared" si="30"/>
        <v>0</v>
      </c>
      <c r="AR3">
        <f t="shared" si="31"/>
        <v>0</v>
      </c>
      <c r="AS3">
        <f t="shared" si="32"/>
        <v>0</v>
      </c>
      <c r="AT3">
        <f t="shared" si="33"/>
        <v>0</v>
      </c>
      <c r="AU3">
        <f t="shared" si="34"/>
        <v>0</v>
      </c>
      <c r="AV3">
        <f t="shared" si="35"/>
        <v>0</v>
      </c>
      <c r="AX3">
        <f t="shared" si="36"/>
        <v>21</v>
      </c>
      <c r="AY3">
        <f t="shared" si="37"/>
        <v>0</v>
      </c>
      <c r="AZ3">
        <f t="shared" si="38"/>
        <v>0</v>
      </c>
      <c r="BA3">
        <f t="shared" si="39"/>
        <v>0</v>
      </c>
      <c r="BB3">
        <f t="shared" si="40"/>
        <v>0</v>
      </c>
      <c r="BC3">
        <f t="shared" si="41"/>
        <v>0</v>
      </c>
      <c r="BD3">
        <f t="shared" si="42"/>
        <v>0</v>
      </c>
      <c r="BF3">
        <f t="shared" si="43"/>
        <v>0</v>
      </c>
      <c r="BG3">
        <f t="shared" si="44"/>
        <v>0</v>
      </c>
      <c r="BH3">
        <f t="shared" si="45"/>
        <v>0</v>
      </c>
      <c r="BI3">
        <f t="shared" si="46"/>
        <v>0</v>
      </c>
      <c r="BJ3">
        <f t="shared" si="47"/>
        <v>0</v>
      </c>
      <c r="BK3">
        <f t="shared" si="48"/>
        <v>0</v>
      </c>
      <c r="BL3">
        <f t="shared" si="49"/>
        <v>21</v>
      </c>
      <c r="BM3" s="10"/>
      <c r="BN3">
        <f aca="true" t="shared" si="50" ref="BN3:BN41">A3</f>
        <v>2</v>
      </c>
      <c r="BO3">
        <f aca="true" t="shared" si="51" ref="BO3:BO41">COUNTIF($B$2:$H$41,BN3)</f>
        <v>7</v>
      </c>
      <c r="BP3" s="10"/>
    </row>
    <row r="4" spans="1:68" ht="12.75">
      <c r="A4">
        <v>3</v>
      </c>
      <c r="B4" s="5">
        <v>19</v>
      </c>
      <c r="C4" s="5">
        <v>23</v>
      </c>
      <c r="D4" s="5">
        <v>8</v>
      </c>
      <c r="E4" s="5">
        <v>18</v>
      </c>
      <c r="F4" s="5">
        <v>29</v>
      </c>
      <c r="G4" s="5">
        <v>29</v>
      </c>
      <c r="H4" s="5">
        <v>26</v>
      </c>
      <c r="I4" s="7" t="str">
        <f t="shared" si="0"/>
        <v>FAUX</v>
      </c>
      <c r="J4">
        <f t="shared" si="1"/>
        <v>0</v>
      </c>
      <c r="K4">
        <f t="shared" si="2"/>
        <v>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0</v>
      </c>
      <c r="P4">
        <f t="shared" si="7"/>
        <v>0</v>
      </c>
      <c r="R4">
        <f t="shared" si="8"/>
        <v>0</v>
      </c>
      <c r="S4">
        <f t="shared" si="9"/>
        <v>0</v>
      </c>
      <c r="T4">
        <f t="shared" si="10"/>
        <v>0</v>
      </c>
      <c r="U4">
        <f t="shared" si="11"/>
        <v>0</v>
      </c>
      <c r="V4">
        <f t="shared" si="12"/>
        <v>0</v>
      </c>
      <c r="W4">
        <f t="shared" si="13"/>
        <v>0</v>
      </c>
      <c r="X4">
        <f t="shared" si="14"/>
        <v>0</v>
      </c>
      <c r="Z4">
        <f t="shared" si="15"/>
        <v>0</v>
      </c>
      <c r="AA4">
        <f t="shared" si="16"/>
        <v>0</v>
      </c>
      <c r="AB4">
        <f t="shared" si="17"/>
        <v>0</v>
      </c>
      <c r="AC4">
        <f t="shared" si="18"/>
        <v>0</v>
      </c>
      <c r="AD4">
        <f t="shared" si="19"/>
        <v>0</v>
      </c>
      <c r="AE4">
        <f t="shared" si="20"/>
        <v>0</v>
      </c>
      <c r="AF4">
        <f t="shared" si="21"/>
        <v>0</v>
      </c>
      <c r="AH4">
        <f t="shared" si="22"/>
        <v>0</v>
      </c>
      <c r="AI4">
        <f t="shared" si="23"/>
        <v>0</v>
      </c>
      <c r="AJ4">
        <f t="shared" si="24"/>
        <v>0</v>
      </c>
      <c r="AK4">
        <f t="shared" si="25"/>
        <v>0</v>
      </c>
      <c r="AL4">
        <f t="shared" si="26"/>
        <v>0</v>
      </c>
      <c r="AM4">
        <f t="shared" si="27"/>
        <v>0</v>
      </c>
      <c r="AN4">
        <f t="shared" si="28"/>
        <v>0</v>
      </c>
      <c r="AP4">
        <f t="shared" si="29"/>
        <v>29</v>
      </c>
      <c r="AQ4">
        <f t="shared" si="30"/>
        <v>0</v>
      </c>
      <c r="AR4">
        <f t="shared" si="31"/>
        <v>0</v>
      </c>
      <c r="AS4">
        <f t="shared" si="32"/>
        <v>0</v>
      </c>
      <c r="AT4">
        <f t="shared" si="33"/>
        <v>0</v>
      </c>
      <c r="AU4">
        <f t="shared" si="34"/>
        <v>0</v>
      </c>
      <c r="AV4">
        <f t="shared" si="35"/>
        <v>0</v>
      </c>
      <c r="AX4">
        <f t="shared" si="36"/>
        <v>0</v>
      </c>
      <c r="AY4">
        <f t="shared" si="37"/>
        <v>0</v>
      </c>
      <c r="AZ4">
        <f t="shared" si="38"/>
        <v>0</v>
      </c>
      <c r="BA4">
        <f t="shared" si="39"/>
        <v>0</v>
      </c>
      <c r="BB4">
        <f t="shared" si="40"/>
        <v>0</v>
      </c>
      <c r="BC4">
        <f t="shared" si="41"/>
        <v>0</v>
      </c>
      <c r="BD4">
        <f t="shared" si="42"/>
        <v>29</v>
      </c>
      <c r="BF4">
        <f t="shared" si="43"/>
        <v>0</v>
      </c>
      <c r="BG4">
        <f t="shared" si="44"/>
        <v>0</v>
      </c>
      <c r="BH4">
        <f t="shared" si="45"/>
        <v>0</v>
      </c>
      <c r="BI4">
        <f t="shared" si="46"/>
        <v>0</v>
      </c>
      <c r="BJ4">
        <f t="shared" si="47"/>
        <v>0</v>
      </c>
      <c r="BK4">
        <f t="shared" si="48"/>
        <v>0</v>
      </c>
      <c r="BL4">
        <f t="shared" si="49"/>
        <v>0</v>
      </c>
      <c r="BM4" s="10"/>
      <c r="BN4">
        <f t="shared" si="50"/>
        <v>3</v>
      </c>
      <c r="BO4">
        <f t="shared" si="51"/>
        <v>7</v>
      </c>
      <c r="BP4" s="10"/>
    </row>
    <row r="5" spans="1:68" ht="12.75">
      <c r="A5">
        <v>4</v>
      </c>
      <c r="B5" s="5">
        <v>15</v>
      </c>
      <c r="C5" s="5">
        <v>16</v>
      </c>
      <c r="D5" s="5">
        <v>19</v>
      </c>
      <c r="E5" s="5">
        <v>2</v>
      </c>
      <c r="F5" s="5">
        <v>1</v>
      </c>
      <c r="G5" s="5">
        <v>22</v>
      </c>
      <c r="H5" s="5">
        <v>20</v>
      </c>
      <c r="I5" s="7" t="str">
        <f t="shared" si="0"/>
        <v> </v>
      </c>
      <c r="J5">
        <f t="shared" si="1"/>
        <v>0</v>
      </c>
      <c r="K5">
        <f t="shared" si="2"/>
        <v>0</v>
      </c>
      <c r="L5">
        <f t="shared" si="3"/>
        <v>0</v>
      </c>
      <c r="M5">
        <f t="shared" si="4"/>
        <v>0</v>
      </c>
      <c r="N5">
        <f t="shared" si="5"/>
        <v>0</v>
      </c>
      <c r="O5">
        <f t="shared" si="6"/>
        <v>0</v>
      </c>
      <c r="P5">
        <f t="shared" si="7"/>
        <v>0</v>
      </c>
      <c r="R5">
        <f t="shared" si="8"/>
        <v>0</v>
      </c>
      <c r="S5">
        <f t="shared" si="9"/>
        <v>0</v>
      </c>
      <c r="T5">
        <f t="shared" si="10"/>
        <v>0</v>
      </c>
      <c r="U5">
        <f t="shared" si="11"/>
        <v>0</v>
      </c>
      <c r="V5">
        <f t="shared" si="12"/>
        <v>0</v>
      </c>
      <c r="W5">
        <f t="shared" si="13"/>
        <v>0</v>
      </c>
      <c r="X5">
        <f t="shared" si="14"/>
        <v>0</v>
      </c>
      <c r="Z5">
        <f t="shared" si="15"/>
        <v>0</v>
      </c>
      <c r="AA5">
        <f t="shared" si="16"/>
        <v>0</v>
      </c>
      <c r="AB5">
        <f t="shared" si="17"/>
        <v>0</v>
      </c>
      <c r="AC5">
        <f t="shared" si="18"/>
        <v>0</v>
      </c>
      <c r="AD5">
        <f t="shared" si="19"/>
        <v>0</v>
      </c>
      <c r="AE5">
        <f t="shared" si="20"/>
        <v>0</v>
      </c>
      <c r="AF5">
        <f t="shared" si="21"/>
        <v>0</v>
      </c>
      <c r="AH5">
        <f t="shared" si="22"/>
        <v>0</v>
      </c>
      <c r="AI5">
        <f t="shared" si="23"/>
        <v>0</v>
      </c>
      <c r="AJ5">
        <f t="shared" si="24"/>
        <v>0</v>
      </c>
      <c r="AK5">
        <f t="shared" si="25"/>
        <v>0</v>
      </c>
      <c r="AL5">
        <f t="shared" si="26"/>
        <v>0</v>
      </c>
      <c r="AM5">
        <f t="shared" si="27"/>
        <v>0</v>
      </c>
      <c r="AN5">
        <f t="shared" si="28"/>
        <v>0</v>
      </c>
      <c r="AP5">
        <f t="shared" si="29"/>
        <v>0</v>
      </c>
      <c r="AQ5">
        <f t="shared" si="30"/>
        <v>0</v>
      </c>
      <c r="AR5">
        <f t="shared" si="31"/>
        <v>0</v>
      </c>
      <c r="AS5">
        <f t="shared" si="32"/>
        <v>0</v>
      </c>
      <c r="AT5">
        <f t="shared" si="33"/>
        <v>0</v>
      </c>
      <c r="AU5">
        <f t="shared" si="34"/>
        <v>0</v>
      </c>
      <c r="AV5">
        <f t="shared" si="35"/>
        <v>0</v>
      </c>
      <c r="AX5">
        <f t="shared" si="36"/>
        <v>0</v>
      </c>
      <c r="AY5">
        <f t="shared" si="37"/>
        <v>0</v>
      </c>
      <c r="AZ5">
        <f t="shared" si="38"/>
        <v>0</v>
      </c>
      <c r="BA5">
        <f t="shared" si="39"/>
        <v>0</v>
      </c>
      <c r="BB5">
        <f t="shared" si="40"/>
        <v>0</v>
      </c>
      <c r="BC5">
        <f t="shared" si="41"/>
        <v>0</v>
      </c>
      <c r="BD5">
        <f t="shared" si="42"/>
        <v>0</v>
      </c>
      <c r="BF5">
        <f t="shared" si="43"/>
        <v>0</v>
      </c>
      <c r="BG5">
        <f t="shared" si="44"/>
        <v>0</v>
      </c>
      <c r="BH5">
        <f t="shared" si="45"/>
        <v>0</v>
      </c>
      <c r="BI5">
        <f t="shared" si="46"/>
        <v>0</v>
      </c>
      <c r="BJ5">
        <f t="shared" si="47"/>
        <v>0</v>
      </c>
      <c r="BK5">
        <f t="shared" si="48"/>
        <v>0</v>
      </c>
      <c r="BL5">
        <f t="shared" si="49"/>
        <v>0</v>
      </c>
      <c r="BM5" s="10"/>
      <c r="BN5">
        <f t="shared" si="50"/>
        <v>4</v>
      </c>
      <c r="BO5">
        <f t="shared" si="51"/>
        <v>7</v>
      </c>
      <c r="BP5" s="10"/>
    </row>
    <row r="6" spans="1:68" ht="12.75">
      <c r="A6">
        <v>5</v>
      </c>
      <c r="B6" s="5">
        <v>25</v>
      </c>
      <c r="C6" s="5">
        <v>13</v>
      </c>
      <c r="D6" s="5">
        <v>30</v>
      </c>
      <c r="E6" s="5">
        <v>16</v>
      </c>
      <c r="F6" s="5">
        <v>10</v>
      </c>
      <c r="G6" s="5">
        <v>6</v>
      </c>
      <c r="H6" s="5">
        <v>15</v>
      </c>
      <c r="I6" s="7" t="str">
        <f t="shared" si="0"/>
        <v> </v>
      </c>
      <c r="J6">
        <f t="shared" si="1"/>
        <v>0</v>
      </c>
      <c r="K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O6">
        <f t="shared" si="6"/>
        <v>0</v>
      </c>
      <c r="P6">
        <f t="shared" si="7"/>
        <v>0</v>
      </c>
      <c r="R6">
        <f t="shared" si="8"/>
        <v>0</v>
      </c>
      <c r="S6">
        <f t="shared" si="9"/>
        <v>0</v>
      </c>
      <c r="T6">
        <f t="shared" si="10"/>
        <v>0</v>
      </c>
      <c r="U6">
        <f t="shared" si="11"/>
        <v>0</v>
      </c>
      <c r="V6">
        <f t="shared" si="12"/>
        <v>0</v>
      </c>
      <c r="W6">
        <f t="shared" si="13"/>
        <v>0</v>
      </c>
      <c r="X6">
        <f t="shared" si="14"/>
        <v>0</v>
      </c>
      <c r="Z6">
        <f t="shared" si="15"/>
        <v>0</v>
      </c>
      <c r="AA6">
        <f t="shared" si="16"/>
        <v>0</v>
      </c>
      <c r="AB6">
        <f t="shared" si="17"/>
        <v>0</v>
      </c>
      <c r="AC6">
        <f t="shared" si="18"/>
        <v>0</v>
      </c>
      <c r="AD6">
        <f t="shared" si="19"/>
        <v>0</v>
      </c>
      <c r="AE6">
        <f t="shared" si="20"/>
        <v>0</v>
      </c>
      <c r="AF6">
        <f t="shared" si="21"/>
        <v>0</v>
      </c>
      <c r="AH6">
        <f t="shared" si="22"/>
        <v>0</v>
      </c>
      <c r="AI6">
        <f t="shared" si="23"/>
        <v>0</v>
      </c>
      <c r="AJ6">
        <f t="shared" si="24"/>
        <v>0</v>
      </c>
      <c r="AK6">
        <f t="shared" si="25"/>
        <v>0</v>
      </c>
      <c r="AL6">
        <f t="shared" si="26"/>
        <v>0</v>
      </c>
      <c r="AM6">
        <f t="shared" si="27"/>
        <v>0</v>
      </c>
      <c r="AN6">
        <f t="shared" si="28"/>
        <v>0</v>
      </c>
      <c r="AP6">
        <f t="shared" si="29"/>
        <v>0</v>
      </c>
      <c r="AQ6">
        <f t="shared" si="30"/>
        <v>0</v>
      </c>
      <c r="AR6">
        <f t="shared" si="31"/>
        <v>0</v>
      </c>
      <c r="AS6">
        <f t="shared" si="32"/>
        <v>0</v>
      </c>
      <c r="AT6">
        <f t="shared" si="33"/>
        <v>0</v>
      </c>
      <c r="AU6">
        <f t="shared" si="34"/>
        <v>0</v>
      </c>
      <c r="AV6">
        <f t="shared" si="35"/>
        <v>0</v>
      </c>
      <c r="AX6">
        <f t="shared" si="36"/>
        <v>0</v>
      </c>
      <c r="AY6">
        <f t="shared" si="37"/>
        <v>0</v>
      </c>
      <c r="AZ6">
        <f t="shared" si="38"/>
        <v>0</v>
      </c>
      <c r="BA6">
        <f t="shared" si="39"/>
        <v>0</v>
      </c>
      <c r="BB6">
        <f t="shared" si="40"/>
        <v>0</v>
      </c>
      <c r="BC6">
        <f t="shared" si="41"/>
        <v>0</v>
      </c>
      <c r="BD6">
        <f t="shared" si="42"/>
        <v>0</v>
      </c>
      <c r="BF6">
        <f t="shared" si="43"/>
        <v>0</v>
      </c>
      <c r="BG6">
        <f t="shared" si="44"/>
        <v>0</v>
      </c>
      <c r="BH6">
        <f t="shared" si="45"/>
        <v>0</v>
      </c>
      <c r="BI6">
        <f t="shared" si="46"/>
        <v>0</v>
      </c>
      <c r="BJ6">
        <f t="shared" si="47"/>
        <v>0</v>
      </c>
      <c r="BK6">
        <f t="shared" si="48"/>
        <v>0</v>
      </c>
      <c r="BL6">
        <f t="shared" si="49"/>
        <v>0</v>
      </c>
      <c r="BM6" s="10"/>
      <c r="BN6">
        <f t="shared" si="50"/>
        <v>5</v>
      </c>
      <c r="BO6">
        <f t="shared" si="51"/>
        <v>7</v>
      </c>
      <c r="BP6" s="10"/>
    </row>
    <row r="7" spans="1:68" ht="12.75">
      <c r="A7">
        <v>6</v>
      </c>
      <c r="B7" s="5">
        <v>30</v>
      </c>
      <c r="C7" s="5">
        <v>31</v>
      </c>
      <c r="D7" s="5">
        <v>40</v>
      </c>
      <c r="E7" s="5">
        <v>30</v>
      </c>
      <c r="F7" s="5">
        <v>33</v>
      </c>
      <c r="G7" s="5">
        <v>5</v>
      </c>
      <c r="H7" s="5">
        <v>18</v>
      </c>
      <c r="I7" s="7" t="str">
        <f t="shared" si="0"/>
        <v>FAUX</v>
      </c>
      <c r="J7">
        <f t="shared" si="1"/>
        <v>0</v>
      </c>
      <c r="K7">
        <f t="shared" si="2"/>
        <v>0</v>
      </c>
      <c r="L7">
        <f t="shared" si="3"/>
        <v>30</v>
      </c>
      <c r="M7">
        <f t="shared" si="4"/>
        <v>0</v>
      </c>
      <c r="N7">
        <f t="shared" si="5"/>
        <v>0</v>
      </c>
      <c r="O7">
        <f t="shared" si="6"/>
        <v>0</v>
      </c>
      <c r="P7">
        <f t="shared" si="7"/>
        <v>0</v>
      </c>
      <c r="R7">
        <f t="shared" si="8"/>
        <v>0</v>
      </c>
      <c r="S7">
        <f t="shared" si="9"/>
        <v>0</v>
      </c>
      <c r="T7">
        <f t="shared" si="10"/>
        <v>0</v>
      </c>
      <c r="U7">
        <f t="shared" si="11"/>
        <v>0</v>
      </c>
      <c r="V7">
        <f t="shared" si="12"/>
        <v>0</v>
      </c>
      <c r="W7">
        <f t="shared" si="13"/>
        <v>0</v>
      </c>
      <c r="X7">
        <f t="shared" si="14"/>
        <v>0</v>
      </c>
      <c r="Z7">
        <f t="shared" si="15"/>
        <v>0</v>
      </c>
      <c r="AA7">
        <f t="shared" si="16"/>
        <v>0</v>
      </c>
      <c r="AB7">
        <f t="shared" si="17"/>
        <v>0</v>
      </c>
      <c r="AC7">
        <f t="shared" si="18"/>
        <v>0</v>
      </c>
      <c r="AD7">
        <f t="shared" si="19"/>
        <v>0</v>
      </c>
      <c r="AE7">
        <f t="shared" si="20"/>
        <v>0</v>
      </c>
      <c r="AF7">
        <f t="shared" si="21"/>
        <v>0</v>
      </c>
      <c r="AH7">
        <f t="shared" si="22"/>
        <v>0</v>
      </c>
      <c r="AI7">
        <f t="shared" si="23"/>
        <v>0</v>
      </c>
      <c r="AJ7">
        <f t="shared" si="24"/>
        <v>0</v>
      </c>
      <c r="AK7">
        <f t="shared" si="25"/>
        <v>0</v>
      </c>
      <c r="AL7">
        <f t="shared" si="26"/>
        <v>30</v>
      </c>
      <c r="AM7">
        <f t="shared" si="27"/>
        <v>0</v>
      </c>
      <c r="AN7">
        <f t="shared" si="28"/>
        <v>0</v>
      </c>
      <c r="AP7">
        <f t="shared" si="29"/>
        <v>0</v>
      </c>
      <c r="AQ7">
        <f t="shared" si="30"/>
        <v>0</v>
      </c>
      <c r="AR7">
        <f t="shared" si="31"/>
        <v>0</v>
      </c>
      <c r="AS7">
        <f t="shared" si="32"/>
        <v>0</v>
      </c>
      <c r="AT7">
        <f t="shared" si="33"/>
        <v>0</v>
      </c>
      <c r="AU7">
        <f t="shared" si="34"/>
        <v>0</v>
      </c>
      <c r="AV7">
        <f t="shared" si="35"/>
        <v>0</v>
      </c>
      <c r="AX7">
        <f t="shared" si="36"/>
        <v>0</v>
      </c>
      <c r="AY7">
        <f t="shared" si="37"/>
        <v>0</v>
      </c>
      <c r="AZ7">
        <f t="shared" si="38"/>
        <v>0</v>
      </c>
      <c r="BA7">
        <f t="shared" si="39"/>
        <v>0</v>
      </c>
      <c r="BB7">
        <f t="shared" si="40"/>
        <v>0</v>
      </c>
      <c r="BC7">
        <f t="shared" si="41"/>
        <v>0</v>
      </c>
      <c r="BD7">
        <f t="shared" si="42"/>
        <v>0</v>
      </c>
      <c r="BF7">
        <f t="shared" si="43"/>
        <v>0</v>
      </c>
      <c r="BG7">
        <f t="shared" si="44"/>
        <v>0</v>
      </c>
      <c r="BH7">
        <f t="shared" si="45"/>
        <v>0</v>
      </c>
      <c r="BI7">
        <f t="shared" si="46"/>
        <v>0</v>
      </c>
      <c r="BJ7">
        <f t="shared" si="47"/>
        <v>0</v>
      </c>
      <c r="BK7">
        <f t="shared" si="48"/>
        <v>0</v>
      </c>
      <c r="BL7">
        <f t="shared" si="49"/>
        <v>0</v>
      </c>
      <c r="BM7" s="10"/>
      <c r="BN7">
        <f t="shared" si="50"/>
        <v>6</v>
      </c>
      <c r="BO7">
        <f t="shared" si="51"/>
        <v>7</v>
      </c>
      <c r="BP7" s="10"/>
    </row>
    <row r="8" spans="1:68" ht="12.75">
      <c r="A8">
        <v>7</v>
      </c>
      <c r="B8" s="5">
        <v>35</v>
      </c>
      <c r="C8" s="5">
        <v>19</v>
      </c>
      <c r="D8" s="5">
        <v>21</v>
      </c>
      <c r="E8" s="5">
        <v>11</v>
      </c>
      <c r="F8" s="5">
        <v>19</v>
      </c>
      <c r="G8" s="5">
        <v>23</v>
      </c>
      <c r="H8" s="5">
        <v>1</v>
      </c>
      <c r="I8" s="7" t="str">
        <f t="shared" si="0"/>
        <v>FAUX</v>
      </c>
      <c r="J8">
        <f t="shared" si="1"/>
        <v>0</v>
      </c>
      <c r="K8">
        <f t="shared" si="2"/>
        <v>0</v>
      </c>
      <c r="L8">
        <f t="shared" si="3"/>
        <v>0</v>
      </c>
      <c r="M8">
        <f t="shared" si="4"/>
        <v>0</v>
      </c>
      <c r="N8">
        <f t="shared" si="5"/>
        <v>0</v>
      </c>
      <c r="O8">
        <f t="shared" si="6"/>
        <v>0</v>
      </c>
      <c r="P8">
        <f t="shared" si="7"/>
        <v>0</v>
      </c>
      <c r="R8">
        <f t="shared" si="8"/>
        <v>0</v>
      </c>
      <c r="S8">
        <f t="shared" si="9"/>
        <v>0</v>
      </c>
      <c r="T8">
        <f t="shared" si="10"/>
        <v>19</v>
      </c>
      <c r="U8">
        <f t="shared" si="11"/>
        <v>0</v>
      </c>
      <c r="V8">
        <f t="shared" si="12"/>
        <v>0</v>
      </c>
      <c r="W8">
        <f t="shared" si="13"/>
        <v>0</v>
      </c>
      <c r="X8">
        <f t="shared" si="14"/>
        <v>0</v>
      </c>
      <c r="Z8">
        <f t="shared" si="15"/>
        <v>0</v>
      </c>
      <c r="AA8">
        <f t="shared" si="16"/>
        <v>0</v>
      </c>
      <c r="AB8">
        <f t="shared" si="17"/>
        <v>0</v>
      </c>
      <c r="AC8">
        <f t="shared" si="18"/>
        <v>0</v>
      </c>
      <c r="AD8">
        <f t="shared" si="19"/>
        <v>0</v>
      </c>
      <c r="AE8">
        <f t="shared" si="20"/>
        <v>0</v>
      </c>
      <c r="AF8">
        <f t="shared" si="21"/>
        <v>0</v>
      </c>
      <c r="AH8">
        <f t="shared" si="22"/>
        <v>0</v>
      </c>
      <c r="AI8">
        <f t="shared" si="23"/>
        <v>0</v>
      </c>
      <c r="AJ8">
        <f t="shared" si="24"/>
        <v>0</v>
      </c>
      <c r="AK8">
        <f t="shared" si="25"/>
        <v>0</v>
      </c>
      <c r="AL8">
        <f t="shared" si="26"/>
        <v>0</v>
      </c>
      <c r="AM8">
        <f t="shared" si="27"/>
        <v>0</v>
      </c>
      <c r="AN8">
        <f t="shared" si="28"/>
        <v>0</v>
      </c>
      <c r="AP8">
        <f t="shared" si="29"/>
        <v>0</v>
      </c>
      <c r="AQ8">
        <f t="shared" si="30"/>
        <v>0</v>
      </c>
      <c r="AR8">
        <f t="shared" si="31"/>
        <v>0</v>
      </c>
      <c r="AS8">
        <f t="shared" si="32"/>
        <v>0</v>
      </c>
      <c r="AT8">
        <f t="shared" si="33"/>
        <v>19</v>
      </c>
      <c r="AU8">
        <f t="shared" si="34"/>
        <v>0</v>
      </c>
      <c r="AV8">
        <f t="shared" si="35"/>
        <v>0</v>
      </c>
      <c r="AX8">
        <f t="shared" si="36"/>
        <v>0</v>
      </c>
      <c r="AY8">
        <f t="shared" si="37"/>
        <v>0</v>
      </c>
      <c r="AZ8">
        <f t="shared" si="38"/>
        <v>0</v>
      </c>
      <c r="BA8">
        <f t="shared" si="39"/>
        <v>0</v>
      </c>
      <c r="BB8">
        <f t="shared" si="40"/>
        <v>0</v>
      </c>
      <c r="BC8">
        <f t="shared" si="41"/>
        <v>0</v>
      </c>
      <c r="BD8">
        <f t="shared" si="42"/>
        <v>0</v>
      </c>
      <c r="BF8">
        <f t="shared" si="43"/>
        <v>0</v>
      </c>
      <c r="BG8">
        <f t="shared" si="44"/>
        <v>0</v>
      </c>
      <c r="BH8">
        <f t="shared" si="45"/>
        <v>0</v>
      </c>
      <c r="BI8">
        <f t="shared" si="46"/>
        <v>0</v>
      </c>
      <c r="BJ8">
        <f t="shared" si="47"/>
        <v>0</v>
      </c>
      <c r="BK8">
        <f t="shared" si="48"/>
        <v>0</v>
      </c>
      <c r="BL8">
        <f t="shared" si="49"/>
        <v>0</v>
      </c>
      <c r="BM8" s="10"/>
      <c r="BN8">
        <f t="shared" si="50"/>
        <v>7</v>
      </c>
      <c r="BO8">
        <f t="shared" si="51"/>
        <v>7</v>
      </c>
      <c r="BP8" s="10"/>
    </row>
    <row r="9" spans="1:68" ht="12.75">
      <c r="A9">
        <v>8</v>
      </c>
      <c r="B9" s="5">
        <v>2</v>
      </c>
      <c r="C9" s="5">
        <v>27</v>
      </c>
      <c r="D9" s="5">
        <v>3</v>
      </c>
      <c r="E9" s="5">
        <v>10</v>
      </c>
      <c r="F9" s="5">
        <v>27</v>
      </c>
      <c r="G9" s="5">
        <v>24</v>
      </c>
      <c r="H9" s="5">
        <v>13</v>
      </c>
      <c r="I9" s="7" t="str">
        <f t="shared" si="0"/>
        <v>FAUX</v>
      </c>
      <c r="J9">
        <f t="shared" si="1"/>
        <v>0</v>
      </c>
      <c r="K9">
        <f t="shared" si="2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0</v>
      </c>
      <c r="P9">
        <f t="shared" si="7"/>
        <v>0</v>
      </c>
      <c r="R9">
        <f t="shared" si="8"/>
        <v>0</v>
      </c>
      <c r="S9">
        <f t="shared" si="9"/>
        <v>0</v>
      </c>
      <c r="T9">
        <f t="shared" si="10"/>
        <v>27</v>
      </c>
      <c r="U9">
        <f t="shared" si="11"/>
        <v>0</v>
      </c>
      <c r="V9">
        <f t="shared" si="12"/>
        <v>0</v>
      </c>
      <c r="W9">
        <f t="shared" si="13"/>
        <v>0</v>
      </c>
      <c r="X9">
        <f t="shared" si="14"/>
        <v>0</v>
      </c>
      <c r="Z9">
        <f t="shared" si="15"/>
        <v>0</v>
      </c>
      <c r="AA9">
        <f t="shared" si="16"/>
        <v>0</v>
      </c>
      <c r="AB9">
        <f t="shared" si="17"/>
        <v>0</v>
      </c>
      <c r="AC9">
        <f t="shared" si="18"/>
        <v>0</v>
      </c>
      <c r="AD9">
        <f t="shared" si="19"/>
        <v>0</v>
      </c>
      <c r="AE9">
        <f t="shared" si="20"/>
        <v>0</v>
      </c>
      <c r="AF9">
        <f t="shared" si="21"/>
        <v>0</v>
      </c>
      <c r="AH9">
        <f t="shared" si="22"/>
        <v>0</v>
      </c>
      <c r="AI9">
        <f t="shared" si="23"/>
        <v>0</v>
      </c>
      <c r="AJ9">
        <f t="shared" si="24"/>
        <v>0</v>
      </c>
      <c r="AK9">
        <f t="shared" si="25"/>
        <v>0</v>
      </c>
      <c r="AL9">
        <f t="shared" si="26"/>
        <v>0</v>
      </c>
      <c r="AM9">
        <f t="shared" si="27"/>
        <v>0</v>
      </c>
      <c r="AN9">
        <f t="shared" si="28"/>
        <v>0</v>
      </c>
      <c r="AP9">
        <f t="shared" si="29"/>
        <v>0</v>
      </c>
      <c r="AQ9">
        <f t="shared" si="30"/>
        <v>0</v>
      </c>
      <c r="AR9">
        <f t="shared" si="31"/>
        <v>0</v>
      </c>
      <c r="AS9">
        <f t="shared" si="32"/>
        <v>0</v>
      </c>
      <c r="AT9">
        <f t="shared" si="33"/>
        <v>27</v>
      </c>
      <c r="AU9">
        <f t="shared" si="34"/>
        <v>0</v>
      </c>
      <c r="AV9">
        <f t="shared" si="35"/>
        <v>0</v>
      </c>
      <c r="AX9">
        <f t="shared" si="36"/>
        <v>0</v>
      </c>
      <c r="AY9">
        <f t="shared" si="37"/>
        <v>0</v>
      </c>
      <c r="AZ9">
        <f t="shared" si="38"/>
        <v>0</v>
      </c>
      <c r="BA9">
        <f t="shared" si="39"/>
        <v>0</v>
      </c>
      <c r="BB9">
        <f t="shared" si="40"/>
        <v>0</v>
      </c>
      <c r="BC9">
        <f t="shared" si="41"/>
        <v>0</v>
      </c>
      <c r="BD9">
        <f t="shared" si="42"/>
        <v>0</v>
      </c>
      <c r="BF9">
        <f t="shared" si="43"/>
        <v>0</v>
      </c>
      <c r="BG9">
        <f t="shared" si="44"/>
        <v>0</v>
      </c>
      <c r="BH9">
        <f t="shared" si="45"/>
        <v>0</v>
      </c>
      <c r="BI9">
        <f t="shared" si="46"/>
        <v>0</v>
      </c>
      <c r="BJ9">
        <f t="shared" si="47"/>
        <v>0</v>
      </c>
      <c r="BK9">
        <f t="shared" si="48"/>
        <v>0</v>
      </c>
      <c r="BL9">
        <f t="shared" si="49"/>
        <v>0</v>
      </c>
      <c r="BM9" s="10"/>
      <c r="BN9">
        <f t="shared" si="50"/>
        <v>8</v>
      </c>
      <c r="BO9">
        <f t="shared" si="51"/>
        <v>7</v>
      </c>
      <c r="BP9" s="10"/>
    </row>
    <row r="10" spans="1:68" ht="12.75">
      <c r="A10">
        <v>9</v>
      </c>
      <c r="B10" s="5">
        <v>33</v>
      </c>
      <c r="C10" s="5">
        <v>32</v>
      </c>
      <c r="D10" s="5">
        <v>28</v>
      </c>
      <c r="E10" s="5">
        <v>19</v>
      </c>
      <c r="F10" s="5">
        <v>32</v>
      </c>
      <c r="G10" s="5">
        <v>12</v>
      </c>
      <c r="H10" s="5">
        <v>40</v>
      </c>
      <c r="I10" s="7" t="str">
        <f t="shared" si="0"/>
        <v>FAUX</v>
      </c>
      <c r="J10">
        <f t="shared" si="1"/>
        <v>0</v>
      </c>
      <c r="K10">
        <f t="shared" si="2"/>
        <v>0</v>
      </c>
      <c r="L10">
        <f t="shared" si="3"/>
        <v>0</v>
      </c>
      <c r="M10">
        <f t="shared" si="4"/>
        <v>0</v>
      </c>
      <c r="N10">
        <f t="shared" si="5"/>
        <v>0</v>
      </c>
      <c r="O10">
        <f t="shared" si="6"/>
        <v>0</v>
      </c>
      <c r="P10">
        <f t="shared" si="7"/>
        <v>0</v>
      </c>
      <c r="R10">
        <f t="shared" si="8"/>
        <v>0</v>
      </c>
      <c r="S10">
        <f t="shared" si="9"/>
        <v>0</v>
      </c>
      <c r="T10">
        <f t="shared" si="10"/>
        <v>32</v>
      </c>
      <c r="U10">
        <f t="shared" si="11"/>
        <v>0</v>
      </c>
      <c r="V10">
        <f t="shared" si="12"/>
        <v>0</v>
      </c>
      <c r="W10">
        <f t="shared" si="13"/>
        <v>0</v>
      </c>
      <c r="X10">
        <f t="shared" si="14"/>
        <v>0</v>
      </c>
      <c r="Z10">
        <f t="shared" si="15"/>
        <v>0</v>
      </c>
      <c r="AA10">
        <f t="shared" si="16"/>
        <v>0</v>
      </c>
      <c r="AB10">
        <f t="shared" si="17"/>
        <v>0</v>
      </c>
      <c r="AC10">
        <f t="shared" si="18"/>
        <v>0</v>
      </c>
      <c r="AD10">
        <f t="shared" si="19"/>
        <v>0</v>
      </c>
      <c r="AE10">
        <f t="shared" si="20"/>
        <v>0</v>
      </c>
      <c r="AF10">
        <f t="shared" si="21"/>
        <v>0</v>
      </c>
      <c r="AH10">
        <f t="shared" si="22"/>
        <v>0</v>
      </c>
      <c r="AI10">
        <f t="shared" si="23"/>
        <v>0</v>
      </c>
      <c r="AJ10">
        <f t="shared" si="24"/>
        <v>0</v>
      </c>
      <c r="AK10">
        <f t="shared" si="25"/>
        <v>0</v>
      </c>
      <c r="AL10">
        <f t="shared" si="26"/>
        <v>0</v>
      </c>
      <c r="AM10">
        <f t="shared" si="27"/>
        <v>0</v>
      </c>
      <c r="AN10">
        <f t="shared" si="28"/>
        <v>0</v>
      </c>
      <c r="AP10">
        <f t="shared" si="29"/>
        <v>0</v>
      </c>
      <c r="AQ10">
        <f t="shared" si="30"/>
        <v>0</v>
      </c>
      <c r="AR10">
        <f t="shared" si="31"/>
        <v>0</v>
      </c>
      <c r="AS10">
        <f t="shared" si="32"/>
        <v>0</v>
      </c>
      <c r="AT10">
        <f t="shared" si="33"/>
        <v>32</v>
      </c>
      <c r="AU10">
        <f t="shared" si="34"/>
        <v>0</v>
      </c>
      <c r="AV10">
        <f t="shared" si="35"/>
        <v>0</v>
      </c>
      <c r="AX10">
        <f t="shared" si="36"/>
        <v>0</v>
      </c>
      <c r="AY10">
        <f t="shared" si="37"/>
        <v>0</v>
      </c>
      <c r="AZ10">
        <f t="shared" si="38"/>
        <v>0</v>
      </c>
      <c r="BA10">
        <f t="shared" si="39"/>
        <v>0</v>
      </c>
      <c r="BB10">
        <f t="shared" si="40"/>
        <v>0</v>
      </c>
      <c r="BC10">
        <f t="shared" si="41"/>
        <v>0</v>
      </c>
      <c r="BD10">
        <f t="shared" si="42"/>
        <v>0</v>
      </c>
      <c r="BF10">
        <f t="shared" si="43"/>
        <v>0</v>
      </c>
      <c r="BG10">
        <f t="shared" si="44"/>
        <v>0</v>
      </c>
      <c r="BH10">
        <f t="shared" si="45"/>
        <v>0</v>
      </c>
      <c r="BI10">
        <f t="shared" si="46"/>
        <v>0</v>
      </c>
      <c r="BJ10">
        <f t="shared" si="47"/>
        <v>0</v>
      </c>
      <c r="BK10">
        <f t="shared" si="48"/>
        <v>0</v>
      </c>
      <c r="BL10">
        <f t="shared" si="49"/>
        <v>0</v>
      </c>
      <c r="BM10" s="10"/>
      <c r="BN10">
        <f t="shared" si="50"/>
        <v>9</v>
      </c>
      <c r="BO10">
        <f t="shared" si="51"/>
        <v>7</v>
      </c>
      <c r="BP10" s="10"/>
    </row>
    <row r="11" spans="1:68" ht="12.75">
      <c r="A11">
        <v>10</v>
      </c>
      <c r="B11" s="5">
        <v>26</v>
      </c>
      <c r="C11" s="5">
        <v>40</v>
      </c>
      <c r="D11" s="5">
        <v>26</v>
      </c>
      <c r="E11" s="5">
        <v>8</v>
      </c>
      <c r="F11" s="5">
        <v>5</v>
      </c>
      <c r="G11" s="5">
        <v>14</v>
      </c>
      <c r="H11" s="5">
        <v>22</v>
      </c>
      <c r="I11" s="7" t="str">
        <f t="shared" si="0"/>
        <v>FAUX</v>
      </c>
      <c r="J11">
        <f t="shared" si="1"/>
        <v>0</v>
      </c>
      <c r="K11">
        <f t="shared" si="2"/>
        <v>26</v>
      </c>
      <c r="L11">
        <f t="shared" si="3"/>
        <v>0</v>
      </c>
      <c r="M11">
        <f t="shared" si="4"/>
        <v>0</v>
      </c>
      <c r="N11">
        <f t="shared" si="5"/>
        <v>0</v>
      </c>
      <c r="O11">
        <f t="shared" si="6"/>
        <v>0</v>
      </c>
      <c r="P11">
        <f t="shared" si="7"/>
        <v>0</v>
      </c>
      <c r="R11">
        <f t="shared" si="8"/>
        <v>0</v>
      </c>
      <c r="S11">
        <f t="shared" si="9"/>
        <v>0</v>
      </c>
      <c r="T11">
        <f t="shared" si="10"/>
        <v>0</v>
      </c>
      <c r="U11">
        <f t="shared" si="11"/>
        <v>0</v>
      </c>
      <c r="V11">
        <f t="shared" si="12"/>
        <v>0</v>
      </c>
      <c r="W11">
        <f t="shared" si="13"/>
        <v>0</v>
      </c>
      <c r="X11">
        <f t="shared" si="14"/>
        <v>0</v>
      </c>
      <c r="Z11">
        <f t="shared" si="15"/>
        <v>0</v>
      </c>
      <c r="AA11">
        <f t="shared" si="16"/>
        <v>0</v>
      </c>
      <c r="AB11">
        <f t="shared" si="17"/>
        <v>0</v>
      </c>
      <c r="AC11">
        <f t="shared" si="18"/>
        <v>0</v>
      </c>
      <c r="AD11">
        <f t="shared" si="19"/>
        <v>0</v>
      </c>
      <c r="AE11">
        <f t="shared" si="20"/>
        <v>26</v>
      </c>
      <c r="AF11">
        <f t="shared" si="21"/>
        <v>0</v>
      </c>
      <c r="AH11">
        <f t="shared" si="22"/>
        <v>0</v>
      </c>
      <c r="AI11">
        <f t="shared" si="23"/>
        <v>0</v>
      </c>
      <c r="AJ11">
        <f t="shared" si="24"/>
        <v>0</v>
      </c>
      <c r="AK11">
        <f t="shared" si="25"/>
        <v>0</v>
      </c>
      <c r="AL11">
        <f t="shared" si="26"/>
        <v>0</v>
      </c>
      <c r="AM11">
        <f t="shared" si="27"/>
        <v>0</v>
      </c>
      <c r="AN11">
        <f t="shared" si="28"/>
        <v>0</v>
      </c>
      <c r="AP11">
        <f t="shared" si="29"/>
        <v>0</v>
      </c>
      <c r="AQ11">
        <f t="shared" si="30"/>
        <v>0</v>
      </c>
      <c r="AR11">
        <f t="shared" si="31"/>
        <v>0</v>
      </c>
      <c r="AS11">
        <f t="shared" si="32"/>
        <v>0</v>
      </c>
      <c r="AT11">
        <f t="shared" si="33"/>
        <v>0</v>
      </c>
      <c r="AU11">
        <f t="shared" si="34"/>
        <v>0</v>
      </c>
      <c r="AV11">
        <f t="shared" si="35"/>
        <v>0</v>
      </c>
      <c r="AX11">
        <f t="shared" si="36"/>
        <v>0</v>
      </c>
      <c r="AY11">
        <f t="shared" si="37"/>
        <v>0</v>
      </c>
      <c r="AZ11">
        <f t="shared" si="38"/>
        <v>0</v>
      </c>
      <c r="BA11">
        <f t="shared" si="39"/>
        <v>0</v>
      </c>
      <c r="BB11">
        <f t="shared" si="40"/>
        <v>0</v>
      </c>
      <c r="BC11">
        <f t="shared" si="41"/>
        <v>0</v>
      </c>
      <c r="BD11">
        <f t="shared" si="42"/>
        <v>0</v>
      </c>
      <c r="BF11">
        <f t="shared" si="43"/>
        <v>0</v>
      </c>
      <c r="BG11">
        <f t="shared" si="44"/>
        <v>0</v>
      </c>
      <c r="BH11">
        <f t="shared" si="45"/>
        <v>0</v>
      </c>
      <c r="BI11">
        <f t="shared" si="46"/>
        <v>0</v>
      </c>
      <c r="BJ11">
        <f t="shared" si="47"/>
        <v>0</v>
      </c>
      <c r="BK11">
        <f t="shared" si="48"/>
        <v>0</v>
      </c>
      <c r="BL11">
        <f t="shared" si="49"/>
        <v>0</v>
      </c>
      <c r="BM11" s="10"/>
      <c r="BN11">
        <f t="shared" si="50"/>
        <v>10</v>
      </c>
      <c r="BO11">
        <f t="shared" si="51"/>
        <v>7</v>
      </c>
      <c r="BP11" s="10"/>
    </row>
    <row r="12" spans="1:68" ht="12.75">
      <c r="A12">
        <v>11</v>
      </c>
      <c r="B12" s="5">
        <v>12</v>
      </c>
      <c r="C12" s="5">
        <v>35</v>
      </c>
      <c r="D12" s="5">
        <v>1</v>
      </c>
      <c r="E12" s="5">
        <v>7</v>
      </c>
      <c r="F12" s="5">
        <v>24</v>
      </c>
      <c r="G12" s="5">
        <v>31</v>
      </c>
      <c r="H12" s="5">
        <v>19</v>
      </c>
      <c r="I12" s="7" t="str">
        <f t="shared" si="0"/>
        <v> </v>
      </c>
      <c r="J12">
        <f t="shared" si="1"/>
        <v>0</v>
      </c>
      <c r="K12">
        <f t="shared" si="2"/>
        <v>0</v>
      </c>
      <c r="L12">
        <f t="shared" si="3"/>
        <v>0</v>
      </c>
      <c r="M12">
        <f t="shared" si="4"/>
        <v>0</v>
      </c>
      <c r="N12">
        <f t="shared" si="5"/>
        <v>0</v>
      </c>
      <c r="O12">
        <f t="shared" si="6"/>
        <v>0</v>
      </c>
      <c r="P12">
        <f t="shared" si="7"/>
        <v>0</v>
      </c>
      <c r="R12">
        <f t="shared" si="8"/>
        <v>0</v>
      </c>
      <c r="S12">
        <f t="shared" si="9"/>
        <v>0</v>
      </c>
      <c r="T12">
        <f t="shared" si="10"/>
        <v>0</v>
      </c>
      <c r="U12">
        <f t="shared" si="11"/>
        <v>0</v>
      </c>
      <c r="V12">
        <f t="shared" si="12"/>
        <v>0</v>
      </c>
      <c r="W12">
        <f t="shared" si="13"/>
        <v>0</v>
      </c>
      <c r="X12">
        <f t="shared" si="14"/>
        <v>0</v>
      </c>
      <c r="Z12">
        <f t="shared" si="15"/>
        <v>0</v>
      </c>
      <c r="AA12">
        <f t="shared" si="16"/>
        <v>0</v>
      </c>
      <c r="AB12">
        <f t="shared" si="17"/>
        <v>0</v>
      </c>
      <c r="AC12">
        <f t="shared" si="18"/>
        <v>0</v>
      </c>
      <c r="AD12">
        <f t="shared" si="19"/>
        <v>0</v>
      </c>
      <c r="AE12">
        <f t="shared" si="20"/>
        <v>0</v>
      </c>
      <c r="AF12">
        <f t="shared" si="21"/>
        <v>0</v>
      </c>
      <c r="AH12">
        <f t="shared" si="22"/>
        <v>0</v>
      </c>
      <c r="AI12">
        <f t="shared" si="23"/>
        <v>0</v>
      </c>
      <c r="AJ12">
        <f t="shared" si="24"/>
        <v>0</v>
      </c>
      <c r="AK12">
        <f t="shared" si="25"/>
        <v>0</v>
      </c>
      <c r="AL12">
        <f t="shared" si="26"/>
        <v>0</v>
      </c>
      <c r="AM12">
        <f t="shared" si="27"/>
        <v>0</v>
      </c>
      <c r="AN12">
        <f t="shared" si="28"/>
        <v>0</v>
      </c>
      <c r="AP12">
        <f t="shared" si="29"/>
        <v>0</v>
      </c>
      <c r="AQ12">
        <f t="shared" si="30"/>
        <v>0</v>
      </c>
      <c r="AR12">
        <f t="shared" si="31"/>
        <v>0</v>
      </c>
      <c r="AS12">
        <f t="shared" si="32"/>
        <v>0</v>
      </c>
      <c r="AT12">
        <f t="shared" si="33"/>
        <v>0</v>
      </c>
      <c r="AU12">
        <f t="shared" si="34"/>
        <v>0</v>
      </c>
      <c r="AV12">
        <f t="shared" si="35"/>
        <v>0</v>
      </c>
      <c r="AX12">
        <f t="shared" si="36"/>
        <v>0</v>
      </c>
      <c r="AY12">
        <f t="shared" si="37"/>
        <v>0</v>
      </c>
      <c r="AZ12">
        <f t="shared" si="38"/>
        <v>0</v>
      </c>
      <c r="BA12">
        <f t="shared" si="39"/>
        <v>0</v>
      </c>
      <c r="BB12">
        <f t="shared" si="40"/>
        <v>0</v>
      </c>
      <c r="BC12">
        <f t="shared" si="41"/>
        <v>0</v>
      </c>
      <c r="BD12">
        <f t="shared" si="42"/>
        <v>0</v>
      </c>
      <c r="BF12">
        <f t="shared" si="43"/>
        <v>0</v>
      </c>
      <c r="BG12">
        <f t="shared" si="44"/>
        <v>0</v>
      </c>
      <c r="BH12">
        <f t="shared" si="45"/>
        <v>0</v>
      </c>
      <c r="BI12">
        <f t="shared" si="46"/>
        <v>0</v>
      </c>
      <c r="BJ12">
        <f t="shared" si="47"/>
        <v>0</v>
      </c>
      <c r="BK12">
        <f t="shared" si="48"/>
        <v>0</v>
      </c>
      <c r="BL12">
        <f t="shared" si="49"/>
        <v>0</v>
      </c>
      <c r="BM12" s="10"/>
      <c r="BN12">
        <f t="shared" si="50"/>
        <v>11</v>
      </c>
      <c r="BO12">
        <f t="shared" si="51"/>
        <v>7</v>
      </c>
      <c r="BP12" s="10"/>
    </row>
    <row r="13" spans="1:68" ht="12.75">
      <c r="A13">
        <v>12</v>
      </c>
      <c r="B13" s="5">
        <v>11</v>
      </c>
      <c r="C13" s="5">
        <v>28</v>
      </c>
      <c r="D13" s="5">
        <v>20</v>
      </c>
      <c r="E13" s="5">
        <v>20</v>
      </c>
      <c r="F13" s="5">
        <v>31</v>
      </c>
      <c r="G13" s="5">
        <v>9</v>
      </c>
      <c r="H13" s="5">
        <v>33</v>
      </c>
      <c r="I13" s="7" t="str">
        <f t="shared" si="0"/>
        <v>FAUX</v>
      </c>
      <c r="J13">
        <f t="shared" si="1"/>
        <v>0</v>
      </c>
      <c r="K13">
        <f t="shared" si="2"/>
        <v>0</v>
      </c>
      <c r="L13">
        <f t="shared" si="3"/>
        <v>0</v>
      </c>
      <c r="M13">
        <f t="shared" si="4"/>
        <v>0</v>
      </c>
      <c r="N13">
        <f t="shared" si="5"/>
        <v>0</v>
      </c>
      <c r="O13">
        <f t="shared" si="6"/>
        <v>0</v>
      </c>
      <c r="P13">
        <f t="shared" si="7"/>
        <v>0</v>
      </c>
      <c r="R13">
        <f t="shared" si="8"/>
        <v>0</v>
      </c>
      <c r="S13">
        <f t="shared" si="9"/>
        <v>0</v>
      </c>
      <c r="T13">
        <f t="shared" si="10"/>
        <v>0</v>
      </c>
      <c r="U13">
        <f t="shared" si="11"/>
        <v>0</v>
      </c>
      <c r="V13">
        <f t="shared" si="12"/>
        <v>0</v>
      </c>
      <c r="W13">
        <f t="shared" si="13"/>
        <v>0</v>
      </c>
      <c r="X13">
        <f t="shared" si="14"/>
        <v>0</v>
      </c>
      <c r="Z13">
        <f t="shared" si="15"/>
        <v>20</v>
      </c>
      <c r="AA13">
        <f t="shared" si="16"/>
        <v>0</v>
      </c>
      <c r="AB13">
        <f t="shared" si="17"/>
        <v>0</v>
      </c>
      <c r="AC13">
        <f t="shared" si="18"/>
        <v>0</v>
      </c>
      <c r="AD13">
        <f t="shared" si="19"/>
        <v>0</v>
      </c>
      <c r="AE13">
        <f t="shared" si="20"/>
        <v>0</v>
      </c>
      <c r="AF13">
        <f t="shared" si="21"/>
        <v>0</v>
      </c>
      <c r="AH13">
        <f t="shared" si="22"/>
        <v>0</v>
      </c>
      <c r="AI13">
        <f t="shared" si="23"/>
        <v>0</v>
      </c>
      <c r="AJ13">
        <f t="shared" si="24"/>
        <v>0</v>
      </c>
      <c r="AK13">
        <f t="shared" si="25"/>
        <v>0</v>
      </c>
      <c r="AL13">
        <f t="shared" si="26"/>
        <v>0</v>
      </c>
      <c r="AM13">
        <f t="shared" si="27"/>
        <v>0</v>
      </c>
      <c r="AN13">
        <f t="shared" si="28"/>
        <v>20</v>
      </c>
      <c r="AP13">
        <f t="shared" si="29"/>
        <v>0</v>
      </c>
      <c r="AQ13">
        <f t="shared" si="30"/>
        <v>0</v>
      </c>
      <c r="AR13">
        <f t="shared" si="31"/>
        <v>0</v>
      </c>
      <c r="AS13">
        <f t="shared" si="32"/>
        <v>0</v>
      </c>
      <c r="AT13">
        <f t="shared" si="33"/>
        <v>0</v>
      </c>
      <c r="AU13">
        <f t="shared" si="34"/>
        <v>0</v>
      </c>
      <c r="AV13">
        <f t="shared" si="35"/>
        <v>0</v>
      </c>
      <c r="AX13">
        <f t="shared" si="36"/>
        <v>0</v>
      </c>
      <c r="AY13">
        <f t="shared" si="37"/>
        <v>0</v>
      </c>
      <c r="AZ13">
        <f t="shared" si="38"/>
        <v>0</v>
      </c>
      <c r="BA13">
        <f t="shared" si="39"/>
        <v>0</v>
      </c>
      <c r="BB13">
        <f t="shared" si="40"/>
        <v>0</v>
      </c>
      <c r="BC13">
        <f t="shared" si="41"/>
        <v>0</v>
      </c>
      <c r="BD13">
        <f t="shared" si="42"/>
        <v>0</v>
      </c>
      <c r="BF13">
        <f t="shared" si="43"/>
        <v>0</v>
      </c>
      <c r="BG13">
        <f t="shared" si="44"/>
        <v>0</v>
      </c>
      <c r="BH13">
        <f t="shared" si="45"/>
        <v>0</v>
      </c>
      <c r="BI13">
        <f t="shared" si="46"/>
        <v>0</v>
      </c>
      <c r="BJ13">
        <f t="shared" si="47"/>
        <v>0</v>
      </c>
      <c r="BK13">
        <f t="shared" si="48"/>
        <v>0</v>
      </c>
      <c r="BL13">
        <f t="shared" si="49"/>
        <v>0</v>
      </c>
      <c r="BM13" s="10"/>
      <c r="BN13">
        <f t="shared" si="50"/>
        <v>12</v>
      </c>
      <c r="BO13">
        <f t="shared" si="51"/>
        <v>7</v>
      </c>
      <c r="BP13" s="10"/>
    </row>
    <row r="14" spans="1:68" ht="12.75">
      <c r="A14">
        <v>13</v>
      </c>
      <c r="B14" s="5">
        <v>27</v>
      </c>
      <c r="C14" s="5">
        <v>5</v>
      </c>
      <c r="D14" s="5">
        <v>36</v>
      </c>
      <c r="E14" s="5">
        <v>28</v>
      </c>
      <c r="F14" s="5">
        <v>23</v>
      </c>
      <c r="G14" s="5">
        <v>30</v>
      </c>
      <c r="H14" s="5">
        <v>8</v>
      </c>
      <c r="I14" s="7" t="str">
        <f t="shared" si="0"/>
        <v> </v>
      </c>
      <c r="J14">
        <f t="shared" si="1"/>
        <v>0</v>
      </c>
      <c r="K14">
        <f t="shared" si="2"/>
        <v>0</v>
      </c>
      <c r="L14">
        <f t="shared" si="3"/>
        <v>0</v>
      </c>
      <c r="M14">
        <f t="shared" si="4"/>
        <v>0</v>
      </c>
      <c r="N14">
        <f t="shared" si="5"/>
        <v>0</v>
      </c>
      <c r="O14">
        <f t="shared" si="6"/>
        <v>0</v>
      </c>
      <c r="P14">
        <f t="shared" si="7"/>
        <v>0</v>
      </c>
      <c r="R14">
        <f t="shared" si="8"/>
        <v>0</v>
      </c>
      <c r="S14">
        <f t="shared" si="9"/>
        <v>0</v>
      </c>
      <c r="T14">
        <f t="shared" si="10"/>
        <v>0</v>
      </c>
      <c r="U14">
        <f t="shared" si="11"/>
        <v>0</v>
      </c>
      <c r="V14">
        <f t="shared" si="12"/>
        <v>0</v>
      </c>
      <c r="W14">
        <f t="shared" si="13"/>
        <v>0</v>
      </c>
      <c r="X14">
        <f t="shared" si="14"/>
        <v>0</v>
      </c>
      <c r="Z14">
        <f t="shared" si="15"/>
        <v>0</v>
      </c>
      <c r="AA14">
        <f t="shared" si="16"/>
        <v>0</v>
      </c>
      <c r="AB14">
        <f t="shared" si="17"/>
        <v>0</v>
      </c>
      <c r="AC14">
        <f t="shared" si="18"/>
        <v>0</v>
      </c>
      <c r="AD14">
        <f t="shared" si="19"/>
        <v>0</v>
      </c>
      <c r="AE14">
        <f t="shared" si="20"/>
        <v>0</v>
      </c>
      <c r="AF14">
        <f t="shared" si="21"/>
        <v>0</v>
      </c>
      <c r="AH14">
        <f t="shared" si="22"/>
        <v>0</v>
      </c>
      <c r="AI14">
        <f t="shared" si="23"/>
        <v>0</v>
      </c>
      <c r="AJ14">
        <f t="shared" si="24"/>
        <v>0</v>
      </c>
      <c r="AK14">
        <f t="shared" si="25"/>
        <v>0</v>
      </c>
      <c r="AL14">
        <f t="shared" si="26"/>
        <v>0</v>
      </c>
      <c r="AM14">
        <f t="shared" si="27"/>
        <v>0</v>
      </c>
      <c r="AN14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>
        <f t="shared" si="33"/>
        <v>0</v>
      </c>
      <c r="AU14">
        <f t="shared" si="34"/>
        <v>0</v>
      </c>
      <c r="AV14">
        <f t="shared" si="35"/>
        <v>0</v>
      </c>
      <c r="AX14">
        <f t="shared" si="36"/>
        <v>0</v>
      </c>
      <c r="AY14">
        <f t="shared" si="37"/>
        <v>0</v>
      </c>
      <c r="AZ14">
        <f t="shared" si="38"/>
        <v>0</v>
      </c>
      <c r="BA14">
        <f t="shared" si="39"/>
        <v>0</v>
      </c>
      <c r="BB14">
        <f t="shared" si="40"/>
        <v>0</v>
      </c>
      <c r="BC14">
        <f t="shared" si="41"/>
        <v>0</v>
      </c>
      <c r="BD14">
        <f t="shared" si="42"/>
        <v>0</v>
      </c>
      <c r="BF14">
        <f t="shared" si="43"/>
        <v>0</v>
      </c>
      <c r="BG14">
        <f t="shared" si="44"/>
        <v>0</v>
      </c>
      <c r="BH14">
        <f t="shared" si="45"/>
        <v>0</v>
      </c>
      <c r="BI14">
        <f t="shared" si="46"/>
        <v>0</v>
      </c>
      <c r="BJ14">
        <f t="shared" si="47"/>
        <v>0</v>
      </c>
      <c r="BK14">
        <f t="shared" si="48"/>
        <v>0</v>
      </c>
      <c r="BL14">
        <f t="shared" si="49"/>
        <v>0</v>
      </c>
      <c r="BM14" s="10"/>
      <c r="BN14">
        <f t="shared" si="50"/>
        <v>13</v>
      </c>
      <c r="BO14">
        <f>COUNTIF($B$2:$H$41,BN14)</f>
        <v>7</v>
      </c>
      <c r="BP14" s="10"/>
    </row>
    <row r="15" spans="1:68" ht="12.75">
      <c r="A15">
        <v>14</v>
      </c>
      <c r="B15" s="5">
        <v>28</v>
      </c>
      <c r="C15" s="5">
        <v>22</v>
      </c>
      <c r="D15" s="5">
        <v>33</v>
      </c>
      <c r="E15" s="5">
        <v>17</v>
      </c>
      <c r="F15" s="5">
        <v>17</v>
      </c>
      <c r="G15" s="5">
        <v>10</v>
      </c>
      <c r="H15" s="5">
        <v>39</v>
      </c>
      <c r="I15" s="7" t="str">
        <f t="shared" si="0"/>
        <v>FAUX</v>
      </c>
      <c r="J15">
        <f t="shared" si="1"/>
        <v>0</v>
      </c>
      <c r="K15">
        <f t="shared" si="2"/>
        <v>0</v>
      </c>
      <c r="L15">
        <f t="shared" si="3"/>
        <v>0</v>
      </c>
      <c r="M15">
        <f t="shared" si="4"/>
        <v>0</v>
      </c>
      <c r="N15">
        <f t="shared" si="5"/>
        <v>0</v>
      </c>
      <c r="O15">
        <f t="shared" si="6"/>
        <v>0</v>
      </c>
      <c r="P15">
        <f t="shared" si="7"/>
        <v>0</v>
      </c>
      <c r="R15">
        <f t="shared" si="8"/>
        <v>0</v>
      </c>
      <c r="S15">
        <f t="shared" si="9"/>
        <v>0</v>
      </c>
      <c r="T15">
        <f t="shared" si="10"/>
        <v>0</v>
      </c>
      <c r="U15">
        <f t="shared" si="11"/>
        <v>0</v>
      </c>
      <c r="V15">
        <f t="shared" si="12"/>
        <v>0</v>
      </c>
      <c r="W15">
        <f t="shared" si="13"/>
        <v>0</v>
      </c>
      <c r="X15">
        <f t="shared" si="14"/>
        <v>0</v>
      </c>
      <c r="Z15">
        <f t="shared" si="15"/>
        <v>0</v>
      </c>
      <c r="AA15">
        <f t="shared" si="16"/>
        <v>0</v>
      </c>
      <c r="AB15">
        <f t="shared" si="17"/>
        <v>0</v>
      </c>
      <c r="AC15">
        <f t="shared" si="18"/>
        <v>0</v>
      </c>
      <c r="AD15">
        <f t="shared" si="19"/>
        <v>0</v>
      </c>
      <c r="AE15">
        <f t="shared" si="20"/>
        <v>0</v>
      </c>
      <c r="AF15">
        <f t="shared" si="21"/>
        <v>0</v>
      </c>
      <c r="AH15">
        <f t="shared" si="22"/>
        <v>17</v>
      </c>
      <c r="AI15">
        <f t="shared" si="23"/>
        <v>0</v>
      </c>
      <c r="AJ15">
        <f t="shared" si="24"/>
        <v>0</v>
      </c>
      <c r="AK15">
        <f t="shared" si="25"/>
        <v>0</v>
      </c>
      <c r="AL15">
        <f t="shared" si="26"/>
        <v>0</v>
      </c>
      <c r="AM15">
        <f t="shared" si="27"/>
        <v>0</v>
      </c>
      <c r="AN15">
        <f t="shared" si="28"/>
        <v>0</v>
      </c>
      <c r="AP15">
        <f t="shared" si="29"/>
        <v>0</v>
      </c>
      <c r="AQ15">
        <f t="shared" si="30"/>
        <v>0</v>
      </c>
      <c r="AR15">
        <f t="shared" si="31"/>
        <v>0</v>
      </c>
      <c r="AS15">
        <f t="shared" si="32"/>
        <v>0</v>
      </c>
      <c r="AT15">
        <f t="shared" si="33"/>
        <v>0</v>
      </c>
      <c r="AU15">
        <f t="shared" si="34"/>
        <v>0</v>
      </c>
      <c r="AV15">
        <f t="shared" si="35"/>
        <v>17</v>
      </c>
      <c r="AX15">
        <f t="shared" si="36"/>
        <v>0</v>
      </c>
      <c r="AY15">
        <f t="shared" si="37"/>
        <v>0</v>
      </c>
      <c r="AZ15">
        <f t="shared" si="38"/>
        <v>0</v>
      </c>
      <c r="BA15">
        <f t="shared" si="39"/>
        <v>0</v>
      </c>
      <c r="BB15">
        <f t="shared" si="40"/>
        <v>0</v>
      </c>
      <c r="BC15">
        <f t="shared" si="41"/>
        <v>0</v>
      </c>
      <c r="BD15">
        <f t="shared" si="42"/>
        <v>0</v>
      </c>
      <c r="BF15">
        <f t="shared" si="43"/>
        <v>0</v>
      </c>
      <c r="BG15">
        <f t="shared" si="44"/>
        <v>0</v>
      </c>
      <c r="BH15">
        <f t="shared" si="45"/>
        <v>0</v>
      </c>
      <c r="BI15">
        <f t="shared" si="46"/>
        <v>0</v>
      </c>
      <c r="BJ15">
        <f t="shared" si="47"/>
        <v>0</v>
      </c>
      <c r="BK15">
        <f t="shared" si="48"/>
        <v>0</v>
      </c>
      <c r="BL15">
        <f t="shared" si="49"/>
        <v>0</v>
      </c>
      <c r="BM15" s="10"/>
      <c r="BN15">
        <f t="shared" si="50"/>
        <v>14</v>
      </c>
      <c r="BO15">
        <f t="shared" si="51"/>
        <v>7</v>
      </c>
      <c r="BP15" s="10"/>
    </row>
    <row r="16" spans="1:68" ht="12.75">
      <c r="A16">
        <v>15</v>
      </c>
      <c r="B16" s="5">
        <v>4</v>
      </c>
      <c r="C16" s="5">
        <v>20</v>
      </c>
      <c r="D16" s="5">
        <v>18</v>
      </c>
      <c r="E16" s="5">
        <v>35</v>
      </c>
      <c r="F16" s="5">
        <v>21</v>
      </c>
      <c r="G16" s="5">
        <v>39</v>
      </c>
      <c r="H16" s="5">
        <v>5</v>
      </c>
      <c r="I16" s="7" t="str">
        <f t="shared" si="0"/>
        <v> </v>
      </c>
      <c r="J16">
        <f t="shared" si="1"/>
        <v>0</v>
      </c>
      <c r="K16">
        <f t="shared" si="2"/>
        <v>0</v>
      </c>
      <c r="L16">
        <f t="shared" si="3"/>
        <v>0</v>
      </c>
      <c r="M16">
        <f t="shared" si="4"/>
        <v>0</v>
      </c>
      <c r="N16">
        <f t="shared" si="5"/>
        <v>0</v>
      </c>
      <c r="O16">
        <f t="shared" si="6"/>
        <v>0</v>
      </c>
      <c r="P16">
        <f t="shared" si="7"/>
        <v>0</v>
      </c>
      <c r="R16">
        <f t="shared" si="8"/>
        <v>0</v>
      </c>
      <c r="S16">
        <f t="shared" si="9"/>
        <v>0</v>
      </c>
      <c r="T16">
        <f t="shared" si="10"/>
        <v>0</v>
      </c>
      <c r="U16">
        <f t="shared" si="11"/>
        <v>0</v>
      </c>
      <c r="V16">
        <f t="shared" si="12"/>
        <v>0</v>
      </c>
      <c r="W16">
        <f t="shared" si="13"/>
        <v>0</v>
      </c>
      <c r="X16">
        <f t="shared" si="14"/>
        <v>0</v>
      </c>
      <c r="Z16">
        <f t="shared" si="15"/>
        <v>0</v>
      </c>
      <c r="AA16">
        <f t="shared" si="16"/>
        <v>0</v>
      </c>
      <c r="AB16">
        <f t="shared" si="17"/>
        <v>0</v>
      </c>
      <c r="AC16">
        <f t="shared" si="18"/>
        <v>0</v>
      </c>
      <c r="AD16">
        <f t="shared" si="19"/>
        <v>0</v>
      </c>
      <c r="AE16">
        <f t="shared" si="20"/>
        <v>0</v>
      </c>
      <c r="AF16">
        <f t="shared" si="21"/>
        <v>0</v>
      </c>
      <c r="AH16">
        <f t="shared" si="22"/>
        <v>0</v>
      </c>
      <c r="AI16">
        <f t="shared" si="23"/>
        <v>0</v>
      </c>
      <c r="AJ16">
        <f t="shared" si="24"/>
        <v>0</v>
      </c>
      <c r="AK16">
        <f t="shared" si="25"/>
        <v>0</v>
      </c>
      <c r="AL16">
        <f t="shared" si="26"/>
        <v>0</v>
      </c>
      <c r="AM16">
        <f t="shared" si="27"/>
        <v>0</v>
      </c>
      <c r="AN16">
        <f t="shared" si="28"/>
        <v>0</v>
      </c>
      <c r="AP16">
        <f t="shared" si="29"/>
        <v>0</v>
      </c>
      <c r="AQ16">
        <f t="shared" si="30"/>
        <v>0</v>
      </c>
      <c r="AR16">
        <f t="shared" si="31"/>
        <v>0</v>
      </c>
      <c r="AS16">
        <f t="shared" si="32"/>
        <v>0</v>
      </c>
      <c r="AT16">
        <f t="shared" si="33"/>
        <v>0</v>
      </c>
      <c r="AU16">
        <f t="shared" si="34"/>
        <v>0</v>
      </c>
      <c r="AV16">
        <f t="shared" si="35"/>
        <v>0</v>
      </c>
      <c r="AX16">
        <f t="shared" si="36"/>
        <v>0</v>
      </c>
      <c r="AY16">
        <f t="shared" si="37"/>
        <v>0</v>
      </c>
      <c r="AZ16">
        <f t="shared" si="38"/>
        <v>0</v>
      </c>
      <c r="BA16">
        <f t="shared" si="39"/>
        <v>0</v>
      </c>
      <c r="BB16">
        <f t="shared" si="40"/>
        <v>0</v>
      </c>
      <c r="BC16">
        <f t="shared" si="41"/>
        <v>0</v>
      </c>
      <c r="BD16">
        <f t="shared" si="42"/>
        <v>0</v>
      </c>
      <c r="BF16">
        <f t="shared" si="43"/>
        <v>0</v>
      </c>
      <c r="BG16">
        <f t="shared" si="44"/>
        <v>0</v>
      </c>
      <c r="BH16">
        <f t="shared" si="45"/>
        <v>0</v>
      </c>
      <c r="BI16">
        <f t="shared" si="46"/>
        <v>0</v>
      </c>
      <c r="BJ16">
        <f t="shared" si="47"/>
        <v>0</v>
      </c>
      <c r="BK16">
        <f t="shared" si="48"/>
        <v>0</v>
      </c>
      <c r="BL16">
        <f t="shared" si="49"/>
        <v>0</v>
      </c>
      <c r="BM16" s="10"/>
      <c r="BN16">
        <f t="shared" si="50"/>
        <v>15</v>
      </c>
      <c r="BO16">
        <f t="shared" si="51"/>
        <v>7</v>
      </c>
      <c r="BP16" s="10"/>
    </row>
    <row r="17" spans="1:68" ht="12.75">
      <c r="A17">
        <v>16</v>
      </c>
      <c r="B17" s="5">
        <v>39</v>
      </c>
      <c r="C17" s="5">
        <v>4</v>
      </c>
      <c r="D17" s="5">
        <v>27</v>
      </c>
      <c r="E17" s="5">
        <v>5</v>
      </c>
      <c r="F17" s="5">
        <v>35</v>
      </c>
      <c r="G17" s="5">
        <v>18</v>
      </c>
      <c r="H17" s="5">
        <v>27</v>
      </c>
      <c r="I17" s="7" t="str">
        <f t="shared" si="0"/>
        <v>FAUX</v>
      </c>
      <c r="J17">
        <f t="shared" si="1"/>
        <v>0</v>
      </c>
      <c r="K17">
        <f t="shared" si="2"/>
        <v>0</v>
      </c>
      <c r="L17">
        <f t="shared" si="3"/>
        <v>0</v>
      </c>
      <c r="M17">
        <f t="shared" si="4"/>
        <v>0</v>
      </c>
      <c r="N17">
        <f t="shared" si="5"/>
        <v>0</v>
      </c>
      <c r="O17">
        <f t="shared" si="6"/>
        <v>0</v>
      </c>
      <c r="P17">
        <f t="shared" si="7"/>
        <v>0</v>
      </c>
      <c r="R17">
        <f t="shared" si="8"/>
        <v>0</v>
      </c>
      <c r="S17">
        <f t="shared" si="9"/>
        <v>0</v>
      </c>
      <c r="T17">
        <f t="shared" si="10"/>
        <v>0</v>
      </c>
      <c r="U17">
        <f t="shared" si="11"/>
        <v>0</v>
      </c>
      <c r="V17">
        <f t="shared" si="12"/>
        <v>0</v>
      </c>
      <c r="W17">
        <f t="shared" si="13"/>
        <v>0</v>
      </c>
      <c r="X17">
        <f t="shared" si="14"/>
        <v>0</v>
      </c>
      <c r="Z17">
        <f t="shared" si="15"/>
        <v>0</v>
      </c>
      <c r="AA17">
        <f t="shared" si="16"/>
        <v>0</v>
      </c>
      <c r="AB17">
        <f t="shared" si="17"/>
        <v>0</v>
      </c>
      <c r="AC17">
        <f t="shared" si="18"/>
        <v>27</v>
      </c>
      <c r="AD17">
        <f t="shared" si="19"/>
        <v>0</v>
      </c>
      <c r="AE17">
        <f t="shared" si="20"/>
        <v>0</v>
      </c>
      <c r="AF17">
        <f t="shared" si="21"/>
        <v>0</v>
      </c>
      <c r="AH17">
        <f t="shared" si="22"/>
        <v>0</v>
      </c>
      <c r="AI17">
        <f t="shared" si="23"/>
        <v>0</v>
      </c>
      <c r="AJ17">
        <f t="shared" si="24"/>
        <v>0</v>
      </c>
      <c r="AK17">
        <f t="shared" si="25"/>
        <v>0</v>
      </c>
      <c r="AL17">
        <f t="shared" si="26"/>
        <v>0</v>
      </c>
      <c r="AM17">
        <f t="shared" si="27"/>
        <v>0</v>
      </c>
      <c r="AN17">
        <f t="shared" si="28"/>
        <v>0</v>
      </c>
      <c r="AP17">
        <f t="shared" si="29"/>
        <v>0</v>
      </c>
      <c r="AQ17">
        <f t="shared" si="30"/>
        <v>0</v>
      </c>
      <c r="AR17">
        <f t="shared" si="31"/>
        <v>0</v>
      </c>
      <c r="AS17">
        <f t="shared" si="32"/>
        <v>0</v>
      </c>
      <c r="AT17">
        <f t="shared" si="33"/>
        <v>0</v>
      </c>
      <c r="AU17">
        <f t="shared" si="34"/>
        <v>0</v>
      </c>
      <c r="AV17">
        <f t="shared" si="35"/>
        <v>0</v>
      </c>
      <c r="AX17">
        <f t="shared" si="36"/>
        <v>0</v>
      </c>
      <c r="AY17">
        <f t="shared" si="37"/>
        <v>0</v>
      </c>
      <c r="AZ17">
        <f t="shared" si="38"/>
        <v>0</v>
      </c>
      <c r="BA17">
        <f t="shared" si="39"/>
        <v>0</v>
      </c>
      <c r="BB17">
        <f t="shared" si="40"/>
        <v>0</v>
      </c>
      <c r="BC17">
        <f t="shared" si="41"/>
        <v>0</v>
      </c>
      <c r="BD17">
        <f t="shared" si="42"/>
        <v>0</v>
      </c>
      <c r="BF17">
        <f t="shared" si="43"/>
        <v>0</v>
      </c>
      <c r="BG17">
        <f t="shared" si="44"/>
        <v>0</v>
      </c>
      <c r="BH17">
        <f t="shared" si="45"/>
        <v>0</v>
      </c>
      <c r="BI17">
        <f t="shared" si="46"/>
        <v>27</v>
      </c>
      <c r="BJ17">
        <f t="shared" si="47"/>
        <v>0</v>
      </c>
      <c r="BK17">
        <f t="shared" si="48"/>
        <v>0</v>
      </c>
      <c r="BL17">
        <f t="shared" si="49"/>
        <v>0</v>
      </c>
      <c r="BM17" s="10"/>
      <c r="BN17">
        <f t="shared" si="50"/>
        <v>16</v>
      </c>
      <c r="BO17">
        <f t="shared" si="51"/>
        <v>7</v>
      </c>
      <c r="BP17" s="10"/>
    </row>
    <row r="18" spans="1:68" ht="12.75">
      <c r="A18">
        <v>17</v>
      </c>
      <c r="B18" s="5">
        <v>29</v>
      </c>
      <c r="C18" s="5">
        <v>38</v>
      </c>
      <c r="D18" s="5">
        <v>39</v>
      </c>
      <c r="E18" s="5">
        <v>14</v>
      </c>
      <c r="F18" s="5">
        <v>14</v>
      </c>
      <c r="G18" s="5">
        <v>36</v>
      </c>
      <c r="H18" s="5">
        <v>31</v>
      </c>
      <c r="I18" s="7" t="str">
        <f t="shared" si="0"/>
        <v>FAUX</v>
      </c>
      <c r="J18">
        <f t="shared" si="1"/>
        <v>0</v>
      </c>
      <c r="K18">
        <f t="shared" si="2"/>
        <v>0</v>
      </c>
      <c r="L18">
        <f t="shared" si="3"/>
        <v>0</v>
      </c>
      <c r="M18">
        <f t="shared" si="4"/>
        <v>0</v>
      </c>
      <c r="N18">
        <f t="shared" si="5"/>
        <v>0</v>
      </c>
      <c r="O18">
        <f t="shared" si="6"/>
        <v>0</v>
      </c>
      <c r="P18">
        <f t="shared" si="7"/>
        <v>0</v>
      </c>
      <c r="R18">
        <f t="shared" si="8"/>
        <v>0</v>
      </c>
      <c r="S18">
        <f t="shared" si="9"/>
        <v>0</v>
      </c>
      <c r="T18">
        <f t="shared" si="10"/>
        <v>0</v>
      </c>
      <c r="U18">
        <f t="shared" si="11"/>
        <v>0</v>
      </c>
      <c r="V18">
        <f t="shared" si="12"/>
        <v>0</v>
      </c>
      <c r="W18">
        <f t="shared" si="13"/>
        <v>0</v>
      </c>
      <c r="X18">
        <f t="shared" si="14"/>
        <v>0</v>
      </c>
      <c r="Z18">
        <f t="shared" si="15"/>
        <v>0</v>
      </c>
      <c r="AA18">
        <f t="shared" si="16"/>
        <v>0</v>
      </c>
      <c r="AB18">
        <f t="shared" si="17"/>
        <v>0</v>
      </c>
      <c r="AC18">
        <f t="shared" si="18"/>
        <v>0</v>
      </c>
      <c r="AD18">
        <f t="shared" si="19"/>
        <v>0</v>
      </c>
      <c r="AE18">
        <f t="shared" si="20"/>
        <v>0</v>
      </c>
      <c r="AF18">
        <f t="shared" si="21"/>
        <v>0</v>
      </c>
      <c r="AH18">
        <f t="shared" si="22"/>
        <v>14</v>
      </c>
      <c r="AI18">
        <f t="shared" si="23"/>
        <v>0</v>
      </c>
      <c r="AJ18">
        <f t="shared" si="24"/>
        <v>0</v>
      </c>
      <c r="AK18">
        <f t="shared" si="25"/>
        <v>0</v>
      </c>
      <c r="AL18">
        <f t="shared" si="26"/>
        <v>0</v>
      </c>
      <c r="AM18">
        <f t="shared" si="27"/>
        <v>0</v>
      </c>
      <c r="AN18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>
        <f t="shared" si="33"/>
        <v>0</v>
      </c>
      <c r="AU18">
        <f t="shared" si="34"/>
        <v>0</v>
      </c>
      <c r="AV18">
        <f t="shared" si="35"/>
        <v>14</v>
      </c>
      <c r="AX18">
        <f t="shared" si="36"/>
        <v>0</v>
      </c>
      <c r="AY18">
        <f t="shared" si="37"/>
        <v>0</v>
      </c>
      <c r="AZ18">
        <f t="shared" si="38"/>
        <v>0</v>
      </c>
      <c r="BA18">
        <f t="shared" si="39"/>
        <v>0</v>
      </c>
      <c r="BB18">
        <f t="shared" si="40"/>
        <v>0</v>
      </c>
      <c r="BC18">
        <f t="shared" si="41"/>
        <v>0</v>
      </c>
      <c r="BD18">
        <f t="shared" si="42"/>
        <v>0</v>
      </c>
      <c r="BF18">
        <f t="shared" si="43"/>
        <v>0</v>
      </c>
      <c r="BG18">
        <f t="shared" si="44"/>
        <v>0</v>
      </c>
      <c r="BH18">
        <f t="shared" si="45"/>
        <v>0</v>
      </c>
      <c r="BI18">
        <f t="shared" si="46"/>
        <v>0</v>
      </c>
      <c r="BJ18">
        <f t="shared" si="47"/>
        <v>0</v>
      </c>
      <c r="BK18">
        <f t="shared" si="48"/>
        <v>0</v>
      </c>
      <c r="BL18">
        <f t="shared" si="49"/>
        <v>0</v>
      </c>
      <c r="BM18" s="10"/>
      <c r="BN18">
        <f t="shared" si="50"/>
        <v>17</v>
      </c>
      <c r="BO18">
        <f t="shared" si="51"/>
        <v>7</v>
      </c>
      <c r="BP18" s="10"/>
    </row>
    <row r="19" spans="1:68" ht="12.75">
      <c r="A19">
        <v>18</v>
      </c>
      <c r="B19" s="5">
        <v>22</v>
      </c>
      <c r="C19" s="5">
        <v>33</v>
      </c>
      <c r="D19" s="5">
        <v>15</v>
      </c>
      <c r="E19" s="5">
        <v>3</v>
      </c>
      <c r="F19" s="5">
        <v>30</v>
      </c>
      <c r="G19" s="5">
        <v>16</v>
      </c>
      <c r="H19" s="5">
        <v>6</v>
      </c>
      <c r="I19" s="7" t="str">
        <f t="shared" si="0"/>
        <v> </v>
      </c>
      <c r="J19">
        <f t="shared" si="1"/>
        <v>0</v>
      </c>
      <c r="K19">
        <f t="shared" si="2"/>
        <v>0</v>
      </c>
      <c r="L19">
        <f t="shared" si="3"/>
        <v>0</v>
      </c>
      <c r="M19">
        <f t="shared" si="4"/>
        <v>0</v>
      </c>
      <c r="N19">
        <f t="shared" si="5"/>
        <v>0</v>
      </c>
      <c r="O19">
        <f t="shared" si="6"/>
        <v>0</v>
      </c>
      <c r="P19">
        <f t="shared" si="7"/>
        <v>0</v>
      </c>
      <c r="R19">
        <f t="shared" si="8"/>
        <v>0</v>
      </c>
      <c r="S19">
        <f t="shared" si="9"/>
        <v>0</v>
      </c>
      <c r="T19">
        <f t="shared" si="10"/>
        <v>0</v>
      </c>
      <c r="U19">
        <f t="shared" si="11"/>
        <v>0</v>
      </c>
      <c r="V19">
        <f t="shared" si="12"/>
        <v>0</v>
      </c>
      <c r="W19">
        <f t="shared" si="13"/>
        <v>0</v>
      </c>
      <c r="X19">
        <f t="shared" si="14"/>
        <v>0</v>
      </c>
      <c r="Z19">
        <f t="shared" si="15"/>
        <v>0</v>
      </c>
      <c r="AA19">
        <f t="shared" si="16"/>
        <v>0</v>
      </c>
      <c r="AB19">
        <f t="shared" si="17"/>
        <v>0</v>
      </c>
      <c r="AC19">
        <f t="shared" si="18"/>
        <v>0</v>
      </c>
      <c r="AD19">
        <f t="shared" si="19"/>
        <v>0</v>
      </c>
      <c r="AE19">
        <f t="shared" si="20"/>
        <v>0</v>
      </c>
      <c r="AF19">
        <f t="shared" si="21"/>
        <v>0</v>
      </c>
      <c r="AH19">
        <f t="shared" si="22"/>
        <v>0</v>
      </c>
      <c r="AI19">
        <f t="shared" si="23"/>
        <v>0</v>
      </c>
      <c r="AJ19">
        <f t="shared" si="24"/>
        <v>0</v>
      </c>
      <c r="AK19">
        <f t="shared" si="25"/>
        <v>0</v>
      </c>
      <c r="AL19">
        <f t="shared" si="26"/>
        <v>0</v>
      </c>
      <c r="AM19">
        <f t="shared" si="27"/>
        <v>0</v>
      </c>
      <c r="AN19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0</v>
      </c>
      <c r="AT19">
        <f t="shared" si="33"/>
        <v>0</v>
      </c>
      <c r="AU19">
        <f t="shared" si="34"/>
        <v>0</v>
      </c>
      <c r="AV19">
        <f t="shared" si="35"/>
        <v>0</v>
      </c>
      <c r="AX19">
        <f t="shared" si="36"/>
        <v>0</v>
      </c>
      <c r="AY19">
        <f t="shared" si="37"/>
        <v>0</v>
      </c>
      <c r="AZ19">
        <f t="shared" si="38"/>
        <v>0</v>
      </c>
      <c r="BA19">
        <f t="shared" si="39"/>
        <v>0</v>
      </c>
      <c r="BB19">
        <f t="shared" si="40"/>
        <v>0</v>
      </c>
      <c r="BC19">
        <f t="shared" si="41"/>
        <v>0</v>
      </c>
      <c r="BD19">
        <f t="shared" si="42"/>
        <v>0</v>
      </c>
      <c r="BF19">
        <f t="shared" si="43"/>
        <v>0</v>
      </c>
      <c r="BG19">
        <f t="shared" si="44"/>
        <v>0</v>
      </c>
      <c r="BH19">
        <f t="shared" si="45"/>
        <v>0</v>
      </c>
      <c r="BI19">
        <f t="shared" si="46"/>
        <v>0</v>
      </c>
      <c r="BJ19">
        <f t="shared" si="47"/>
        <v>0</v>
      </c>
      <c r="BK19">
        <f t="shared" si="48"/>
        <v>0</v>
      </c>
      <c r="BL19">
        <f t="shared" si="49"/>
        <v>0</v>
      </c>
      <c r="BM19" s="10"/>
      <c r="BN19">
        <f t="shared" si="50"/>
        <v>18</v>
      </c>
      <c r="BO19">
        <f t="shared" si="51"/>
        <v>7</v>
      </c>
      <c r="BP19" s="10"/>
    </row>
    <row r="20" spans="1:68" ht="12.75">
      <c r="A20">
        <v>19</v>
      </c>
      <c r="B20" s="5">
        <v>3</v>
      </c>
      <c r="C20" s="5">
        <v>7</v>
      </c>
      <c r="D20" s="5">
        <v>4</v>
      </c>
      <c r="E20" s="5">
        <v>9</v>
      </c>
      <c r="F20" s="5">
        <v>7</v>
      </c>
      <c r="G20" s="5">
        <v>27</v>
      </c>
      <c r="H20" s="5">
        <v>11</v>
      </c>
      <c r="I20" s="7" t="str">
        <f t="shared" si="0"/>
        <v>FAUX</v>
      </c>
      <c r="J20">
        <f t="shared" si="1"/>
        <v>0</v>
      </c>
      <c r="K20">
        <f t="shared" si="2"/>
        <v>0</v>
      </c>
      <c r="L20">
        <f t="shared" si="3"/>
        <v>0</v>
      </c>
      <c r="M20">
        <f t="shared" si="4"/>
        <v>0</v>
      </c>
      <c r="N20">
        <f t="shared" si="5"/>
        <v>0</v>
      </c>
      <c r="O20">
        <f t="shared" si="6"/>
        <v>0</v>
      </c>
      <c r="P20">
        <f t="shared" si="7"/>
        <v>0</v>
      </c>
      <c r="R20">
        <f t="shared" si="8"/>
        <v>0</v>
      </c>
      <c r="S20">
        <f t="shared" si="9"/>
        <v>0</v>
      </c>
      <c r="T20">
        <f t="shared" si="10"/>
        <v>7</v>
      </c>
      <c r="U20">
        <f t="shared" si="11"/>
        <v>0</v>
      </c>
      <c r="V20">
        <f t="shared" si="12"/>
        <v>0</v>
      </c>
      <c r="W20">
        <f t="shared" si="13"/>
        <v>0</v>
      </c>
      <c r="X20">
        <f t="shared" si="14"/>
        <v>0</v>
      </c>
      <c r="Z20">
        <f t="shared" si="15"/>
        <v>0</v>
      </c>
      <c r="AA20">
        <f t="shared" si="16"/>
        <v>0</v>
      </c>
      <c r="AB20">
        <f t="shared" si="17"/>
        <v>0</v>
      </c>
      <c r="AC20">
        <f t="shared" si="18"/>
        <v>0</v>
      </c>
      <c r="AD20">
        <f t="shared" si="19"/>
        <v>0</v>
      </c>
      <c r="AE20">
        <f t="shared" si="20"/>
        <v>0</v>
      </c>
      <c r="AF20">
        <f t="shared" si="21"/>
        <v>0</v>
      </c>
      <c r="AH20">
        <f t="shared" si="22"/>
        <v>0</v>
      </c>
      <c r="AI20">
        <f t="shared" si="23"/>
        <v>0</v>
      </c>
      <c r="AJ20">
        <f t="shared" si="24"/>
        <v>0</v>
      </c>
      <c r="AK20">
        <f t="shared" si="25"/>
        <v>0</v>
      </c>
      <c r="AL20">
        <f t="shared" si="26"/>
        <v>0</v>
      </c>
      <c r="AM20">
        <f t="shared" si="27"/>
        <v>0</v>
      </c>
      <c r="AN20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0</v>
      </c>
      <c r="AT20">
        <f t="shared" si="33"/>
        <v>7</v>
      </c>
      <c r="AU20">
        <f t="shared" si="34"/>
        <v>0</v>
      </c>
      <c r="AV20">
        <f t="shared" si="35"/>
        <v>0</v>
      </c>
      <c r="AX20">
        <f t="shared" si="36"/>
        <v>0</v>
      </c>
      <c r="AY20">
        <f t="shared" si="37"/>
        <v>0</v>
      </c>
      <c r="AZ20">
        <f t="shared" si="38"/>
        <v>0</v>
      </c>
      <c r="BA20">
        <f t="shared" si="39"/>
        <v>0</v>
      </c>
      <c r="BB20">
        <f t="shared" si="40"/>
        <v>0</v>
      </c>
      <c r="BC20">
        <f t="shared" si="41"/>
        <v>0</v>
      </c>
      <c r="BD20">
        <f t="shared" si="42"/>
        <v>0</v>
      </c>
      <c r="BF20">
        <f t="shared" si="43"/>
        <v>0</v>
      </c>
      <c r="BG20">
        <f t="shared" si="44"/>
        <v>0</v>
      </c>
      <c r="BH20">
        <f t="shared" si="45"/>
        <v>0</v>
      </c>
      <c r="BI20">
        <f t="shared" si="46"/>
        <v>0</v>
      </c>
      <c r="BJ20">
        <f t="shared" si="47"/>
        <v>0</v>
      </c>
      <c r="BK20">
        <f t="shared" si="48"/>
        <v>0</v>
      </c>
      <c r="BL20">
        <f t="shared" si="49"/>
        <v>0</v>
      </c>
      <c r="BM20" s="10"/>
      <c r="BN20">
        <f t="shared" si="50"/>
        <v>19</v>
      </c>
      <c r="BO20">
        <f t="shared" si="51"/>
        <v>7</v>
      </c>
      <c r="BP20" s="10"/>
    </row>
    <row r="21" spans="1:68" ht="12.75">
      <c r="A21">
        <v>20</v>
      </c>
      <c r="B21" s="5">
        <v>21</v>
      </c>
      <c r="C21" s="5">
        <v>15</v>
      </c>
      <c r="D21" s="5">
        <v>12</v>
      </c>
      <c r="E21" s="5">
        <v>12</v>
      </c>
      <c r="F21" s="5">
        <v>40</v>
      </c>
      <c r="G21" s="5">
        <v>26</v>
      </c>
      <c r="H21" s="5">
        <v>4</v>
      </c>
      <c r="I21" s="7" t="str">
        <f t="shared" si="0"/>
        <v>FAUX</v>
      </c>
      <c r="J21">
        <f t="shared" si="1"/>
        <v>0</v>
      </c>
      <c r="K21">
        <f t="shared" si="2"/>
        <v>0</v>
      </c>
      <c r="L21">
        <f t="shared" si="3"/>
        <v>0</v>
      </c>
      <c r="M21">
        <f t="shared" si="4"/>
        <v>0</v>
      </c>
      <c r="N21">
        <f t="shared" si="5"/>
        <v>0</v>
      </c>
      <c r="O21">
        <f t="shared" si="6"/>
        <v>0</v>
      </c>
      <c r="P21">
        <f t="shared" si="7"/>
        <v>0</v>
      </c>
      <c r="R21">
        <f t="shared" si="8"/>
        <v>0</v>
      </c>
      <c r="S21">
        <f t="shared" si="9"/>
        <v>0</v>
      </c>
      <c r="T21">
        <f t="shared" si="10"/>
        <v>0</v>
      </c>
      <c r="U21">
        <f t="shared" si="11"/>
        <v>0</v>
      </c>
      <c r="V21">
        <f t="shared" si="12"/>
        <v>0</v>
      </c>
      <c r="W21">
        <f t="shared" si="13"/>
        <v>0</v>
      </c>
      <c r="X21">
        <f t="shared" si="14"/>
        <v>0</v>
      </c>
      <c r="Z21">
        <f t="shared" si="15"/>
        <v>12</v>
      </c>
      <c r="AA21">
        <f t="shared" si="16"/>
        <v>0</v>
      </c>
      <c r="AB21">
        <f t="shared" si="17"/>
        <v>0</v>
      </c>
      <c r="AC21">
        <f t="shared" si="18"/>
        <v>0</v>
      </c>
      <c r="AD21">
        <f t="shared" si="19"/>
        <v>0</v>
      </c>
      <c r="AE21">
        <f t="shared" si="20"/>
        <v>0</v>
      </c>
      <c r="AF21">
        <f t="shared" si="21"/>
        <v>0</v>
      </c>
      <c r="AH21">
        <f t="shared" si="22"/>
        <v>0</v>
      </c>
      <c r="AI21">
        <f t="shared" si="23"/>
        <v>0</v>
      </c>
      <c r="AJ21">
        <f t="shared" si="24"/>
        <v>0</v>
      </c>
      <c r="AK21">
        <f t="shared" si="25"/>
        <v>0</v>
      </c>
      <c r="AL21">
        <f t="shared" si="26"/>
        <v>0</v>
      </c>
      <c r="AM21">
        <f t="shared" si="27"/>
        <v>0</v>
      </c>
      <c r="AN21">
        <f t="shared" si="28"/>
        <v>12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>
        <f t="shared" si="33"/>
        <v>0</v>
      </c>
      <c r="AU21">
        <f t="shared" si="34"/>
        <v>0</v>
      </c>
      <c r="AV21">
        <f t="shared" si="35"/>
        <v>0</v>
      </c>
      <c r="AX21">
        <f t="shared" si="36"/>
        <v>0</v>
      </c>
      <c r="AY21">
        <f t="shared" si="37"/>
        <v>0</v>
      </c>
      <c r="AZ21">
        <f t="shared" si="38"/>
        <v>0</v>
      </c>
      <c r="BA21">
        <f t="shared" si="39"/>
        <v>0</v>
      </c>
      <c r="BB21">
        <f t="shared" si="40"/>
        <v>0</v>
      </c>
      <c r="BC21">
        <f t="shared" si="41"/>
        <v>0</v>
      </c>
      <c r="BD21">
        <f t="shared" si="42"/>
        <v>0</v>
      </c>
      <c r="BF21">
        <f t="shared" si="43"/>
        <v>0</v>
      </c>
      <c r="BG21">
        <f t="shared" si="44"/>
        <v>0</v>
      </c>
      <c r="BH21">
        <f t="shared" si="45"/>
        <v>0</v>
      </c>
      <c r="BI21">
        <f t="shared" si="46"/>
        <v>0</v>
      </c>
      <c r="BJ21">
        <f t="shared" si="47"/>
        <v>0</v>
      </c>
      <c r="BK21">
        <f t="shared" si="48"/>
        <v>0</v>
      </c>
      <c r="BL21">
        <f t="shared" si="49"/>
        <v>0</v>
      </c>
      <c r="BM21" s="10"/>
      <c r="BN21">
        <f t="shared" si="50"/>
        <v>20</v>
      </c>
      <c r="BO21">
        <f t="shared" si="51"/>
        <v>7</v>
      </c>
      <c r="BP21" s="10"/>
    </row>
    <row r="22" spans="1:68" ht="12.75">
      <c r="A22">
        <v>21</v>
      </c>
      <c r="B22" s="5">
        <v>20</v>
      </c>
      <c r="C22" s="5">
        <v>26</v>
      </c>
      <c r="D22" s="5">
        <v>7</v>
      </c>
      <c r="E22" s="5">
        <v>36</v>
      </c>
      <c r="F22" s="5">
        <v>15</v>
      </c>
      <c r="G22" s="5">
        <v>2</v>
      </c>
      <c r="H22" s="5">
        <v>2</v>
      </c>
      <c r="I22" s="7" t="str">
        <f t="shared" si="0"/>
        <v>FAUX</v>
      </c>
      <c r="J22">
        <f t="shared" si="1"/>
        <v>0</v>
      </c>
      <c r="K22">
        <f t="shared" si="2"/>
        <v>0</v>
      </c>
      <c r="L22">
        <f t="shared" si="3"/>
        <v>0</v>
      </c>
      <c r="M22">
        <f t="shared" si="4"/>
        <v>0</v>
      </c>
      <c r="N22">
        <f t="shared" si="5"/>
        <v>0</v>
      </c>
      <c r="O22">
        <f t="shared" si="6"/>
        <v>0</v>
      </c>
      <c r="P22">
        <f t="shared" si="7"/>
        <v>0</v>
      </c>
      <c r="R22">
        <f t="shared" si="8"/>
        <v>0</v>
      </c>
      <c r="S22">
        <f t="shared" si="9"/>
        <v>0</v>
      </c>
      <c r="T22">
        <f t="shared" si="10"/>
        <v>0</v>
      </c>
      <c r="U22">
        <f t="shared" si="11"/>
        <v>0</v>
      </c>
      <c r="V22">
        <f t="shared" si="12"/>
        <v>0</v>
      </c>
      <c r="W22">
        <f t="shared" si="13"/>
        <v>0</v>
      </c>
      <c r="X22">
        <f t="shared" si="14"/>
        <v>0</v>
      </c>
      <c r="Z22">
        <f t="shared" si="15"/>
        <v>0</v>
      </c>
      <c r="AA22">
        <f t="shared" si="16"/>
        <v>0</v>
      </c>
      <c r="AB22">
        <f t="shared" si="17"/>
        <v>0</v>
      </c>
      <c r="AC22">
        <f t="shared" si="18"/>
        <v>0</v>
      </c>
      <c r="AD22">
        <f t="shared" si="19"/>
        <v>0</v>
      </c>
      <c r="AE22">
        <f t="shared" si="20"/>
        <v>0</v>
      </c>
      <c r="AF22">
        <f t="shared" si="21"/>
        <v>0</v>
      </c>
      <c r="AH22">
        <f t="shared" si="22"/>
        <v>0</v>
      </c>
      <c r="AI22">
        <f t="shared" si="23"/>
        <v>0</v>
      </c>
      <c r="AJ22">
        <f t="shared" si="24"/>
        <v>0</v>
      </c>
      <c r="AK22">
        <f t="shared" si="25"/>
        <v>0</v>
      </c>
      <c r="AL22">
        <f t="shared" si="26"/>
        <v>0</v>
      </c>
      <c r="AM22">
        <f t="shared" si="27"/>
        <v>0</v>
      </c>
      <c r="AN22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0</v>
      </c>
      <c r="AT22">
        <f t="shared" si="33"/>
        <v>0</v>
      </c>
      <c r="AU22">
        <f t="shared" si="34"/>
        <v>0</v>
      </c>
      <c r="AV22">
        <f t="shared" si="35"/>
        <v>0</v>
      </c>
      <c r="AX22">
        <f t="shared" si="36"/>
        <v>2</v>
      </c>
      <c r="AY22">
        <f t="shared" si="37"/>
        <v>0</v>
      </c>
      <c r="AZ22">
        <f t="shared" si="38"/>
        <v>0</v>
      </c>
      <c r="BA22">
        <f t="shared" si="39"/>
        <v>0</v>
      </c>
      <c r="BB22">
        <f t="shared" si="40"/>
        <v>0</v>
      </c>
      <c r="BC22">
        <f t="shared" si="41"/>
        <v>0</v>
      </c>
      <c r="BD22">
        <f t="shared" si="42"/>
        <v>0</v>
      </c>
      <c r="BF22">
        <f t="shared" si="43"/>
        <v>0</v>
      </c>
      <c r="BG22">
        <f t="shared" si="44"/>
        <v>0</v>
      </c>
      <c r="BH22">
        <f t="shared" si="45"/>
        <v>0</v>
      </c>
      <c r="BI22">
        <f t="shared" si="46"/>
        <v>0</v>
      </c>
      <c r="BJ22">
        <f t="shared" si="47"/>
        <v>0</v>
      </c>
      <c r="BK22">
        <f t="shared" si="48"/>
        <v>0</v>
      </c>
      <c r="BL22">
        <f t="shared" si="49"/>
        <v>2</v>
      </c>
      <c r="BM22" s="10"/>
      <c r="BN22">
        <f t="shared" si="50"/>
        <v>21</v>
      </c>
      <c r="BO22">
        <f t="shared" si="51"/>
        <v>7</v>
      </c>
      <c r="BP22" s="10"/>
    </row>
    <row r="23" spans="1:68" ht="12.75">
      <c r="A23">
        <v>22</v>
      </c>
      <c r="B23" s="5">
        <v>18</v>
      </c>
      <c r="C23" s="5">
        <v>14</v>
      </c>
      <c r="D23" s="5">
        <v>32</v>
      </c>
      <c r="E23" s="5">
        <v>26</v>
      </c>
      <c r="F23" s="5">
        <v>39</v>
      </c>
      <c r="G23" s="5">
        <v>4</v>
      </c>
      <c r="H23" s="5">
        <v>10</v>
      </c>
      <c r="I23" s="7" t="str">
        <f t="shared" si="0"/>
        <v> </v>
      </c>
      <c r="J23">
        <f t="shared" si="1"/>
        <v>0</v>
      </c>
      <c r="K23">
        <f t="shared" si="2"/>
        <v>0</v>
      </c>
      <c r="L23">
        <f t="shared" si="3"/>
        <v>0</v>
      </c>
      <c r="M23">
        <f t="shared" si="4"/>
        <v>0</v>
      </c>
      <c r="N23">
        <f t="shared" si="5"/>
        <v>0</v>
      </c>
      <c r="O23">
        <f t="shared" si="6"/>
        <v>0</v>
      </c>
      <c r="P23">
        <f t="shared" si="7"/>
        <v>0</v>
      </c>
      <c r="R23">
        <f t="shared" si="8"/>
        <v>0</v>
      </c>
      <c r="S23">
        <f t="shared" si="9"/>
        <v>0</v>
      </c>
      <c r="T23">
        <f t="shared" si="10"/>
        <v>0</v>
      </c>
      <c r="U23">
        <f t="shared" si="11"/>
        <v>0</v>
      </c>
      <c r="V23">
        <f t="shared" si="12"/>
        <v>0</v>
      </c>
      <c r="W23">
        <f t="shared" si="13"/>
        <v>0</v>
      </c>
      <c r="X23">
        <f t="shared" si="14"/>
        <v>0</v>
      </c>
      <c r="Z23">
        <f t="shared" si="15"/>
        <v>0</v>
      </c>
      <c r="AA23">
        <f t="shared" si="16"/>
        <v>0</v>
      </c>
      <c r="AB23">
        <f t="shared" si="17"/>
        <v>0</v>
      </c>
      <c r="AC23">
        <f t="shared" si="18"/>
        <v>0</v>
      </c>
      <c r="AD23">
        <f t="shared" si="19"/>
        <v>0</v>
      </c>
      <c r="AE23">
        <f t="shared" si="20"/>
        <v>0</v>
      </c>
      <c r="AF23">
        <f t="shared" si="21"/>
        <v>0</v>
      </c>
      <c r="AH23">
        <f t="shared" si="22"/>
        <v>0</v>
      </c>
      <c r="AI23">
        <f t="shared" si="23"/>
        <v>0</v>
      </c>
      <c r="AJ23">
        <f t="shared" si="24"/>
        <v>0</v>
      </c>
      <c r="AK23">
        <f t="shared" si="25"/>
        <v>0</v>
      </c>
      <c r="AL23">
        <f t="shared" si="26"/>
        <v>0</v>
      </c>
      <c r="AM23">
        <f t="shared" si="27"/>
        <v>0</v>
      </c>
      <c r="AN23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0</v>
      </c>
      <c r="AT23">
        <f t="shared" si="33"/>
        <v>0</v>
      </c>
      <c r="AU23">
        <f t="shared" si="34"/>
        <v>0</v>
      </c>
      <c r="AV23">
        <f t="shared" si="35"/>
        <v>0</v>
      </c>
      <c r="AX23">
        <f t="shared" si="36"/>
        <v>0</v>
      </c>
      <c r="AY23">
        <f t="shared" si="37"/>
        <v>0</v>
      </c>
      <c r="AZ23">
        <f t="shared" si="38"/>
        <v>0</v>
      </c>
      <c r="BA23">
        <f t="shared" si="39"/>
        <v>0</v>
      </c>
      <c r="BB23">
        <f t="shared" si="40"/>
        <v>0</v>
      </c>
      <c r="BC23">
        <f t="shared" si="41"/>
        <v>0</v>
      </c>
      <c r="BD23">
        <f t="shared" si="42"/>
        <v>0</v>
      </c>
      <c r="BF23">
        <f t="shared" si="43"/>
        <v>0</v>
      </c>
      <c r="BG23">
        <f t="shared" si="44"/>
        <v>0</v>
      </c>
      <c r="BH23">
        <f t="shared" si="45"/>
        <v>0</v>
      </c>
      <c r="BI23">
        <f t="shared" si="46"/>
        <v>0</v>
      </c>
      <c r="BJ23">
        <f t="shared" si="47"/>
        <v>0</v>
      </c>
      <c r="BK23">
        <f t="shared" si="48"/>
        <v>0</v>
      </c>
      <c r="BL23">
        <f t="shared" si="49"/>
        <v>0</v>
      </c>
      <c r="BM23" s="10"/>
      <c r="BN23">
        <f t="shared" si="50"/>
        <v>22</v>
      </c>
      <c r="BO23">
        <f t="shared" si="51"/>
        <v>7</v>
      </c>
      <c r="BP23" s="10"/>
    </row>
    <row r="24" spans="1:68" ht="12.75">
      <c r="A24">
        <v>23</v>
      </c>
      <c r="B24" s="5">
        <v>31</v>
      </c>
      <c r="C24" s="5">
        <v>3</v>
      </c>
      <c r="D24" s="5">
        <v>38</v>
      </c>
      <c r="E24" s="5">
        <v>27</v>
      </c>
      <c r="F24" s="5">
        <v>13</v>
      </c>
      <c r="G24" s="5">
        <v>7</v>
      </c>
      <c r="H24" s="5">
        <v>24</v>
      </c>
      <c r="I24" s="7" t="str">
        <f t="shared" si="0"/>
        <v> </v>
      </c>
      <c r="J24">
        <f t="shared" si="1"/>
        <v>0</v>
      </c>
      <c r="K24">
        <f t="shared" si="2"/>
        <v>0</v>
      </c>
      <c r="L24">
        <f t="shared" si="3"/>
        <v>0</v>
      </c>
      <c r="M24">
        <f t="shared" si="4"/>
        <v>0</v>
      </c>
      <c r="N24">
        <f t="shared" si="5"/>
        <v>0</v>
      </c>
      <c r="O24">
        <f t="shared" si="6"/>
        <v>0</v>
      </c>
      <c r="P24">
        <f t="shared" si="7"/>
        <v>0</v>
      </c>
      <c r="R24">
        <f t="shared" si="8"/>
        <v>0</v>
      </c>
      <c r="S24">
        <f t="shared" si="9"/>
        <v>0</v>
      </c>
      <c r="T24">
        <f t="shared" si="10"/>
        <v>0</v>
      </c>
      <c r="U24">
        <f t="shared" si="11"/>
        <v>0</v>
      </c>
      <c r="V24">
        <f t="shared" si="12"/>
        <v>0</v>
      </c>
      <c r="W24">
        <f t="shared" si="13"/>
        <v>0</v>
      </c>
      <c r="X24">
        <f t="shared" si="14"/>
        <v>0</v>
      </c>
      <c r="Z24">
        <f t="shared" si="15"/>
        <v>0</v>
      </c>
      <c r="AA24">
        <f t="shared" si="16"/>
        <v>0</v>
      </c>
      <c r="AB24">
        <f t="shared" si="17"/>
        <v>0</v>
      </c>
      <c r="AC24">
        <f t="shared" si="18"/>
        <v>0</v>
      </c>
      <c r="AD24">
        <f t="shared" si="19"/>
        <v>0</v>
      </c>
      <c r="AE24">
        <f t="shared" si="20"/>
        <v>0</v>
      </c>
      <c r="AF24">
        <f t="shared" si="21"/>
        <v>0</v>
      </c>
      <c r="AH24">
        <f t="shared" si="22"/>
        <v>0</v>
      </c>
      <c r="AI24">
        <f t="shared" si="23"/>
        <v>0</v>
      </c>
      <c r="AJ24">
        <f t="shared" si="24"/>
        <v>0</v>
      </c>
      <c r="AK24">
        <f t="shared" si="25"/>
        <v>0</v>
      </c>
      <c r="AL24">
        <f t="shared" si="26"/>
        <v>0</v>
      </c>
      <c r="AM24">
        <f t="shared" si="27"/>
        <v>0</v>
      </c>
      <c r="AN24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>
        <f t="shared" si="33"/>
        <v>0</v>
      </c>
      <c r="AU24">
        <f t="shared" si="34"/>
        <v>0</v>
      </c>
      <c r="AV24">
        <f t="shared" si="35"/>
        <v>0</v>
      </c>
      <c r="AX24">
        <f t="shared" si="36"/>
        <v>0</v>
      </c>
      <c r="AY24">
        <f t="shared" si="37"/>
        <v>0</v>
      </c>
      <c r="AZ24">
        <f t="shared" si="38"/>
        <v>0</v>
      </c>
      <c r="BA24">
        <f t="shared" si="39"/>
        <v>0</v>
      </c>
      <c r="BB24">
        <f t="shared" si="40"/>
        <v>0</v>
      </c>
      <c r="BC24">
        <f t="shared" si="41"/>
        <v>0</v>
      </c>
      <c r="BD24">
        <f t="shared" si="42"/>
        <v>0</v>
      </c>
      <c r="BF24">
        <f t="shared" si="43"/>
        <v>0</v>
      </c>
      <c r="BG24">
        <f t="shared" si="44"/>
        <v>0</v>
      </c>
      <c r="BH24">
        <f t="shared" si="45"/>
        <v>0</v>
      </c>
      <c r="BI24">
        <f t="shared" si="46"/>
        <v>0</v>
      </c>
      <c r="BJ24">
        <f t="shared" si="47"/>
        <v>0</v>
      </c>
      <c r="BK24">
        <f t="shared" si="48"/>
        <v>0</v>
      </c>
      <c r="BL24">
        <f t="shared" si="49"/>
        <v>0</v>
      </c>
      <c r="BM24" s="10"/>
      <c r="BN24">
        <f t="shared" si="50"/>
        <v>23</v>
      </c>
      <c r="BO24">
        <f t="shared" si="51"/>
        <v>7</v>
      </c>
      <c r="BP24" s="10"/>
    </row>
    <row r="25" spans="1:68" ht="12.75">
      <c r="A25">
        <v>24</v>
      </c>
      <c r="B25" s="5">
        <v>1</v>
      </c>
      <c r="C25" s="5">
        <v>34</v>
      </c>
      <c r="D25" s="5">
        <v>25</v>
      </c>
      <c r="E25" s="5">
        <v>38</v>
      </c>
      <c r="F25" s="5">
        <v>11</v>
      </c>
      <c r="G25" s="5">
        <v>8</v>
      </c>
      <c r="H25" s="5">
        <v>23</v>
      </c>
      <c r="I25" s="7" t="str">
        <f t="shared" si="0"/>
        <v> </v>
      </c>
      <c r="J25">
        <f t="shared" si="1"/>
        <v>0</v>
      </c>
      <c r="K25">
        <f t="shared" si="2"/>
        <v>0</v>
      </c>
      <c r="L25">
        <f t="shared" si="3"/>
        <v>0</v>
      </c>
      <c r="M25">
        <f t="shared" si="4"/>
        <v>0</v>
      </c>
      <c r="N25">
        <f t="shared" si="5"/>
        <v>0</v>
      </c>
      <c r="O25">
        <f t="shared" si="6"/>
        <v>0</v>
      </c>
      <c r="P25">
        <f t="shared" si="7"/>
        <v>0</v>
      </c>
      <c r="R25">
        <f t="shared" si="8"/>
        <v>0</v>
      </c>
      <c r="S25">
        <f t="shared" si="9"/>
        <v>0</v>
      </c>
      <c r="T25">
        <f t="shared" si="10"/>
        <v>0</v>
      </c>
      <c r="U25">
        <f t="shared" si="11"/>
        <v>0</v>
      </c>
      <c r="V25">
        <f t="shared" si="12"/>
        <v>0</v>
      </c>
      <c r="W25">
        <f t="shared" si="13"/>
        <v>0</v>
      </c>
      <c r="X25">
        <f t="shared" si="14"/>
        <v>0</v>
      </c>
      <c r="Z25">
        <f t="shared" si="15"/>
        <v>0</v>
      </c>
      <c r="AA25">
        <f t="shared" si="16"/>
        <v>0</v>
      </c>
      <c r="AB25">
        <f t="shared" si="17"/>
        <v>0</v>
      </c>
      <c r="AC25">
        <f t="shared" si="18"/>
        <v>0</v>
      </c>
      <c r="AD25">
        <f t="shared" si="19"/>
        <v>0</v>
      </c>
      <c r="AE25">
        <f t="shared" si="20"/>
        <v>0</v>
      </c>
      <c r="AF25">
        <f t="shared" si="21"/>
        <v>0</v>
      </c>
      <c r="AH25">
        <f t="shared" si="22"/>
        <v>0</v>
      </c>
      <c r="AI25">
        <f t="shared" si="23"/>
        <v>0</v>
      </c>
      <c r="AJ25">
        <f t="shared" si="24"/>
        <v>0</v>
      </c>
      <c r="AK25">
        <f t="shared" si="25"/>
        <v>0</v>
      </c>
      <c r="AL25">
        <f t="shared" si="26"/>
        <v>0</v>
      </c>
      <c r="AM25">
        <f t="shared" si="27"/>
        <v>0</v>
      </c>
      <c r="AN25">
        <f t="shared" si="28"/>
        <v>0</v>
      </c>
      <c r="AP25">
        <f t="shared" si="29"/>
        <v>0</v>
      </c>
      <c r="AQ25">
        <f t="shared" si="30"/>
        <v>0</v>
      </c>
      <c r="AR25">
        <f t="shared" si="31"/>
        <v>0</v>
      </c>
      <c r="AS25">
        <f t="shared" si="32"/>
        <v>0</v>
      </c>
      <c r="AT25">
        <f t="shared" si="33"/>
        <v>0</v>
      </c>
      <c r="AU25">
        <f t="shared" si="34"/>
        <v>0</v>
      </c>
      <c r="AV25">
        <f t="shared" si="35"/>
        <v>0</v>
      </c>
      <c r="AX25">
        <f t="shared" si="36"/>
        <v>0</v>
      </c>
      <c r="AY25">
        <f t="shared" si="37"/>
        <v>0</v>
      </c>
      <c r="AZ25">
        <f t="shared" si="38"/>
        <v>0</v>
      </c>
      <c r="BA25">
        <f t="shared" si="39"/>
        <v>0</v>
      </c>
      <c r="BB25">
        <f t="shared" si="40"/>
        <v>0</v>
      </c>
      <c r="BC25">
        <f t="shared" si="41"/>
        <v>0</v>
      </c>
      <c r="BD25">
        <f t="shared" si="42"/>
        <v>0</v>
      </c>
      <c r="BF25">
        <f t="shared" si="43"/>
        <v>0</v>
      </c>
      <c r="BG25">
        <f t="shared" si="44"/>
        <v>0</v>
      </c>
      <c r="BH25">
        <f t="shared" si="45"/>
        <v>0</v>
      </c>
      <c r="BI25">
        <f t="shared" si="46"/>
        <v>0</v>
      </c>
      <c r="BJ25">
        <f t="shared" si="47"/>
        <v>0</v>
      </c>
      <c r="BK25">
        <f t="shared" si="48"/>
        <v>0</v>
      </c>
      <c r="BL25">
        <f t="shared" si="49"/>
        <v>0</v>
      </c>
      <c r="BM25" s="10"/>
      <c r="BN25">
        <f t="shared" si="50"/>
        <v>24</v>
      </c>
      <c r="BO25">
        <f t="shared" si="51"/>
        <v>7</v>
      </c>
      <c r="BP25" s="10"/>
    </row>
    <row r="26" spans="1:68" ht="12.75">
      <c r="A26">
        <v>25</v>
      </c>
      <c r="B26" s="5">
        <v>5</v>
      </c>
      <c r="C26" s="5">
        <v>39</v>
      </c>
      <c r="D26" s="5">
        <v>24</v>
      </c>
      <c r="E26" s="5">
        <v>1</v>
      </c>
      <c r="F26" s="5">
        <v>38</v>
      </c>
      <c r="G26" s="5">
        <v>37</v>
      </c>
      <c r="H26" s="5">
        <v>30</v>
      </c>
      <c r="I26" s="7" t="str">
        <f t="shared" si="0"/>
        <v> </v>
      </c>
      <c r="J26">
        <f t="shared" si="1"/>
        <v>0</v>
      </c>
      <c r="K26">
        <f t="shared" si="2"/>
        <v>0</v>
      </c>
      <c r="L26">
        <f t="shared" si="3"/>
        <v>0</v>
      </c>
      <c r="M26">
        <f t="shared" si="4"/>
        <v>0</v>
      </c>
      <c r="N26">
        <f t="shared" si="5"/>
        <v>0</v>
      </c>
      <c r="O26">
        <f t="shared" si="6"/>
        <v>0</v>
      </c>
      <c r="P26">
        <f t="shared" si="7"/>
        <v>0</v>
      </c>
      <c r="R26">
        <f t="shared" si="8"/>
        <v>0</v>
      </c>
      <c r="S26">
        <f t="shared" si="9"/>
        <v>0</v>
      </c>
      <c r="T26">
        <f t="shared" si="10"/>
        <v>0</v>
      </c>
      <c r="U26">
        <f t="shared" si="11"/>
        <v>0</v>
      </c>
      <c r="V26">
        <f t="shared" si="12"/>
        <v>0</v>
      </c>
      <c r="W26">
        <f t="shared" si="13"/>
        <v>0</v>
      </c>
      <c r="X26">
        <f t="shared" si="14"/>
        <v>0</v>
      </c>
      <c r="Z26">
        <f t="shared" si="15"/>
        <v>0</v>
      </c>
      <c r="AA26">
        <f t="shared" si="16"/>
        <v>0</v>
      </c>
      <c r="AB26">
        <f t="shared" si="17"/>
        <v>0</v>
      </c>
      <c r="AC26">
        <f t="shared" si="18"/>
        <v>0</v>
      </c>
      <c r="AD26">
        <f t="shared" si="19"/>
        <v>0</v>
      </c>
      <c r="AE26">
        <f t="shared" si="20"/>
        <v>0</v>
      </c>
      <c r="AF26">
        <f t="shared" si="21"/>
        <v>0</v>
      </c>
      <c r="AH26">
        <f t="shared" si="22"/>
        <v>0</v>
      </c>
      <c r="AI26">
        <f t="shared" si="23"/>
        <v>0</v>
      </c>
      <c r="AJ26">
        <f t="shared" si="24"/>
        <v>0</v>
      </c>
      <c r="AK26">
        <f t="shared" si="25"/>
        <v>0</v>
      </c>
      <c r="AL26">
        <f t="shared" si="26"/>
        <v>0</v>
      </c>
      <c r="AM26">
        <f t="shared" si="27"/>
        <v>0</v>
      </c>
      <c r="AN26">
        <f t="shared" si="28"/>
        <v>0</v>
      </c>
      <c r="AP26">
        <f t="shared" si="29"/>
        <v>0</v>
      </c>
      <c r="AQ26">
        <f t="shared" si="30"/>
        <v>0</v>
      </c>
      <c r="AR26">
        <f t="shared" si="31"/>
        <v>0</v>
      </c>
      <c r="AS26">
        <f t="shared" si="32"/>
        <v>0</v>
      </c>
      <c r="AT26">
        <f t="shared" si="33"/>
        <v>0</v>
      </c>
      <c r="AU26">
        <f t="shared" si="34"/>
        <v>0</v>
      </c>
      <c r="AV26">
        <f t="shared" si="35"/>
        <v>0</v>
      </c>
      <c r="AX26">
        <f t="shared" si="36"/>
        <v>0</v>
      </c>
      <c r="AY26">
        <f t="shared" si="37"/>
        <v>0</v>
      </c>
      <c r="AZ26">
        <f t="shared" si="38"/>
        <v>0</v>
      </c>
      <c r="BA26">
        <f t="shared" si="39"/>
        <v>0</v>
      </c>
      <c r="BB26">
        <f t="shared" si="40"/>
        <v>0</v>
      </c>
      <c r="BC26">
        <f t="shared" si="41"/>
        <v>0</v>
      </c>
      <c r="BD26">
        <f t="shared" si="42"/>
        <v>0</v>
      </c>
      <c r="BF26">
        <f t="shared" si="43"/>
        <v>0</v>
      </c>
      <c r="BG26">
        <f t="shared" si="44"/>
        <v>0</v>
      </c>
      <c r="BH26">
        <f t="shared" si="45"/>
        <v>0</v>
      </c>
      <c r="BI26">
        <f t="shared" si="46"/>
        <v>0</v>
      </c>
      <c r="BJ26">
        <f t="shared" si="47"/>
        <v>0</v>
      </c>
      <c r="BK26">
        <f t="shared" si="48"/>
        <v>0</v>
      </c>
      <c r="BL26">
        <f t="shared" si="49"/>
        <v>0</v>
      </c>
      <c r="BM26" s="10"/>
      <c r="BN26">
        <f t="shared" si="50"/>
        <v>25</v>
      </c>
      <c r="BO26">
        <f>COUNTIF($B$2:$H$41,BN26)</f>
        <v>7</v>
      </c>
      <c r="BP26" s="10"/>
    </row>
    <row r="27" spans="1:68" ht="12.75">
      <c r="A27">
        <v>26</v>
      </c>
      <c r="B27" s="5">
        <v>10</v>
      </c>
      <c r="C27" s="5">
        <v>21</v>
      </c>
      <c r="D27" s="5">
        <v>10</v>
      </c>
      <c r="E27" s="5">
        <v>22</v>
      </c>
      <c r="F27" s="5">
        <v>37</v>
      </c>
      <c r="G27" s="5">
        <v>20</v>
      </c>
      <c r="H27" s="5">
        <v>3</v>
      </c>
      <c r="I27" s="7" t="str">
        <f t="shared" si="0"/>
        <v>FAUX</v>
      </c>
      <c r="J27">
        <f t="shared" si="1"/>
        <v>0</v>
      </c>
      <c r="K27">
        <f t="shared" si="2"/>
        <v>10</v>
      </c>
      <c r="L27">
        <f t="shared" si="3"/>
        <v>0</v>
      </c>
      <c r="M27">
        <f t="shared" si="4"/>
        <v>0</v>
      </c>
      <c r="N27">
        <f t="shared" si="5"/>
        <v>0</v>
      </c>
      <c r="O27">
        <f t="shared" si="6"/>
        <v>0</v>
      </c>
      <c r="P27">
        <f t="shared" si="7"/>
        <v>0</v>
      </c>
      <c r="R27">
        <f t="shared" si="8"/>
        <v>0</v>
      </c>
      <c r="S27">
        <f t="shared" si="9"/>
        <v>0</v>
      </c>
      <c r="T27">
        <f t="shared" si="10"/>
        <v>0</v>
      </c>
      <c r="U27">
        <f t="shared" si="11"/>
        <v>0</v>
      </c>
      <c r="V27">
        <f t="shared" si="12"/>
        <v>0</v>
      </c>
      <c r="W27">
        <f t="shared" si="13"/>
        <v>0</v>
      </c>
      <c r="X27">
        <f t="shared" si="14"/>
        <v>0</v>
      </c>
      <c r="Z27">
        <f t="shared" si="15"/>
        <v>0</v>
      </c>
      <c r="AA27">
        <f t="shared" si="16"/>
        <v>0</v>
      </c>
      <c r="AB27">
        <f t="shared" si="17"/>
        <v>0</v>
      </c>
      <c r="AC27">
        <f t="shared" si="18"/>
        <v>0</v>
      </c>
      <c r="AD27">
        <f t="shared" si="19"/>
        <v>0</v>
      </c>
      <c r="AE27">
        <f t="shared" si="20"/>
        <v>10</v>
      </c>
      <c r="AF27">
        <f t="shared" si="21"/>
        <v>0</v>
      </c>
      <c r="AH27">
        <f t="shared" si="22"/>
        <v>0</v>
      </c>
      <c r="AI27">
        <f t="shared" si="23"/>
        <v>0</v>
      </c>
      <c r="AJ27">
        <f t="shared" si="24"/>
        <v>0</v>
      </c>
      <c r="AK27">
        <f t="shared" si="25"/>
        <v>0</v>
      </c>
      <c r="AL27">
        <f t="shared" si="26"/>
        <v>0</v>
      </c>
      <c r="AM27">
        <f t="shared" si="27"/>
        <v>0</v>
      </c>
      <c r="AN27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0</v>
      </c>
      <c r="AT27">
        <f t="shared" si="33"/>
        <v>0</v>
      </c>
      <c r="AU27">
        <f t="shared" si="34"/>
        <v>0</v>
      </c>
      <c r="AV27">
        <f t="shared" si="35"/>
        <v>0</v>
      </c>
      <c r="AX27">
        <f t="shared" si="36"/>
        <v>0</v>
      </c>
      <c r="AY27">
        <f t="shared" si="37"/>
        <v>0</v>
      </c>
      <c r="AZ27">
        <f t="shared" si="38"/>
        <v>0</v>
      </c>
      <c r="BA27">
        <f t="shared" si="39"/>
        <v>0</v>
      </c>
      <c r="BB27">
        <f t="shared" si="40"/>
        <v>0</v>
      </c>
      <c r="BC27">
        <f t="shared" si="41"/>
        <v>0</v>
      </c>
      <c r="BD27">
        <f t="shared" si="42"/>
        <v>0</v>
      </c>
      <c r="BF27">
        <f t="shared" si="43"/>
        <v>0</v>
      </c>
      <c r="BG27">
        <f t="shared" si="44"/>
        <v>0</v>
      </c>
      <c r="BH27">
        <f t="shared" si="45"/>
        <v>0</v>
      </c>
      <c r="BI27">
        <f t="shared" si="46"/>
        <v>0</v>
      </c>
      <c r="BJ27">
        <f t="shared" si="47"/>
        <v>0</v>
      </c>
      <c r="BK27">
        <f t="shared" si="48"/>
        <v>0</v>
      </c>
      <c r="BL27">
        <f t="shared" si="49"/>
        <v>0</v>
      </c>
      <c r="BM27" s="10"/>
      <c r="BN27">
        <f t="shared" si="50"/>
        <v>26</v>
      </c>
      <c r="BO27">
        <f t="shared" si="51"/>
        <v>7</v>
      </c>
      <c r="BP27" s="10"/>
    </row>
    <row r="28" spans="1:68" ht="12.75">
      <c r="A28">
        <v>27</v>
      </c>
      <c r="B28" s="5">
        <v>13</v>
      </c>
      <c r="C28" s="5">
        <v>8</v>
      </c>
      <c r="D28" s="5">
        <v>16</v>
      </c>
      <c r="E28" s="5">
        <v>23</v>
      </c>
      <c r="F28" s="5">
        <v>8</v>
      </c>
      <c r="G28" s="5">
        <v>19</v>
      </c>
      <c r="H28" s="5">
        <v>16</v>
      </c>
      <c r="I28" s="7" t="str">
        <f t="shared" si="0"/>
        <v>FAUX</v>
      </c>
      <c r="J28">
        <f t="shared" si="1"/>
        <v>0</v>
      </c>
      <c r="K28">
        <f t="shared" si="2"/>
        <v>0</v>
      </c>
      <c r="L28">
        <f t="shared" si="3"/>
        <v>0</v>
      </c>
      <c r="M28">
        <f t="shared" si="4"/>
        <v>0</v>
      </c>
      <c r="N28">
        <f t="shared" si="5"/>
        <v>0</v>
      </c>
      <c r="O28">
        <f t="shared" si="6"/>
        <v>0</v>
      </c>
      <c r="P28">
        <f t="shared" si="7"/>
        <v>0</v>
      </c>
      <c r="R28">
        <f t="shared" si="8"/>
        <v>0</v>
      </c>
      <c r="S28">
        <f t="shared" si="9"/>
        <v>0</v>
      </c>
      <c r="T28">
        <f t="shared" si="10"/>
        <v>8</v>
      </c>
      <c r="U28">
        <f t="shared" si="11"/>
        <v>0</v>
      </c>
      <c r="V28">
        <f t="shared" si="12"/>
        <v>0</v>
      </c>
      <c r="W28">
        <f t="shared" si="13"/>
        <v>0</v>
      </c>
      <c r="X28">
        <f t="shared" si="14"/>
        <v>0</v>
      </c>
      <c r="Z28">
        <f t="shared" si="15"/>
        <v>0</v>
      </c>
      <c r="AA28">
        <f t="shared" si="16"/>
        <v>0</v>
      </c>
      <c r="AB28">
        <f t="shared" si="17"/>
        <v>0</v>
      </c>
      <c r="AC28">
        <f t="shared" si="18"/>
        <v>16</v>
      </c>
      <c r="AD28">
        <f t="shared" si="19"/>
        <v>0</v>
      </c>
      <c r="AE28">
        <f t="shared" si="20"/>
        <v>0</v>
      </c>
      <c r="AF28">
        <f t="shared" si="21"/>
        <v>0</v>
      </c>
      <c r="AH28">
        <f t="shared" si="22"/>
        <v>0</v>
      </c>
      <c r="AI28">
        <f t="shared" si="23"/>
        <v>0</v>
      </c>
      <c r="AJ28">
        <f t="shared" si="24"/>
        <v>0</v>
      </c>
      <c r="AK28">
        <f t="shared" si="25"/>
        <v>0</v>
      </c>
      <c r="AL28">
        <f t="shared" si="26"/>
        <v>0</v>
      </c>
      <c r="AM28">
        <f t="shared" si="27"/>
        <v>0</v>
      </c>
      <c r="AN28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>
        <f t="shared" si="33"/>
        <v>8</v>
      </c>
      <c r="AU28">
        <f t="shared" si="34"/>
        <v>0</v>
      </c>
      <c r="AV28">
        <f t="shared" si="35"/>
        <v>0</v>
      </c>
      <c r="AX28">
        <f t="shared" si="36"/>
        <v>0</v>
      </c>
      <c r="AY28">
        <f t="shared" si="37"/>
        <v>0</v>
      </c>
      <c r="AZ28">
        <f t="shared" si="38"/>
        <v>0</v>
      </c>
      <c r="BA28">
        <f t="shared" si="39"/>
        <v>0</v>
      </c>
      <c r="BB28">
        <f t="shared" si="40"/>
        <v>0</v>
      </c>
      <c r="BC28">
        <f t="shared" si="41"/>
        <v>0</v>
      </c>
      <c r="BD28">
        <f t="shared" si="42"/>
        <v>0</v>
      </c>
      <c r="BF28">
        <f t="shared" si="43"/>
        <v>0</v>
      </c>
      <c r="BG28">
        <f t="shared" si="44"/>
        <v>0</v>
      </c>
      <c r="BH28">
        <f t="shared" si="45"/>
        <v>0</v>
      </c>
      <c r="BI28">
        <f t="shared" si="46"/>
        <v>16</v>
      </c>
      <c r="BJ28">
        <f t="shared" si="47"/>
        <v>0</v>
      </c>
      <c r="BK28">
        <f t="shared" si="48"/>
        <v>0</v>
      </c>
      <c r="BL28">
        <f t="shared" si="49"/>
        <v>0</v>
      </c>
      <c r="BM28" s="10"/>
      <c r="BN28">
        <f t="shared" si="50"/>
        <v>27</v>
      </c>
      <c r="BO28">
        <f t="shared" si="51"/>
        <v>7</v>
      </c>
      <c r="BP28" s="10"/>
    </row>
    <row r="29" spans="1:68" ht="12.75">
      <c r="A29">
        <v>28</v>
      </c>
      <c r="B29" s="5">
        <v>14</v>
      </c>
      <c r="C29" s="5">
        <v>12</v>
      </c>
      <c r="D29" s="5">
        <v>9</v>
      </c>
      <c r="E29" s="5">
        <v>13</v>
      </c>
      <c r="F29" s="5">
        <v>34</v>
      </c>
      <c r="G29" s="5">
        <v>1</v>
      </c>
      <c r="H29" s="5">
        <v>37</v>
      </c>
      <c r="I29" s="7" t="str">
        <f t="shared" si="0"/>
        <v> </v>
      </c>
      <c r="J29">
        <f t="shared" si="1"/>
        <v>0</v>
      </c>
      <c r="K29">
        <f t="shared" si="2"/>
        <v>0</v>
      </c>
      <c r="L29">
        <f t="shared" si="3"/>
        <v>0</v>
      </c>
      <c r="M29">
        <f t="shared" si="4"/>
        <v>0</v>
      </c>
      <c r="N29">
        <f t="shared" si="5"/>
        <v>0</v>
      </c>
      <c r="O29">
        <f t="shared" si="6"/>
        <v>0</v>
      </c>
      <c r="P29">
        <f t="shared" si="7"/>
        <v>0</v>
      </c>
      <c r="R29">
        <f t="shared" si="8"/>
        <v>0</v>
      </c>
      <c r="S29">
        <f t="shared" si="9"/>
        <v>0</v>
      </c>
      <c r="T29">
        <f t="shared" si="10"/>
        <v>0</v>
      </c>
      <c r="U29">
        <f t="shared" si="11"/>
        <v>0</v>
      </c>
      <c r="V29">
        <f t="shared" si="12"/>
        <v>0</v>
      </c>
      <c r="W29">
        <f t="shared" si="13"/>
        <v>0</v>
      </c>
      <c r="X29">
        <f t="shared" si="14"/>
        <v>0</v>
      </c>
      <c r="Z29">
        <f t="shared" si="15"/>
        <v>0</v>
      </c>
      <c r="AA29">
        <f t="shared" si="16"/>
        <v>0</v>
      </c>
      <c r="AB29">
        <f t="shared" si="17"/>
        <v>0</v>
      </c>
      <c r="AC29">
        <f t="shared" si="18"/>
        <v>0</v>
      </c>
      <c r="AD29">
        <f t="shared" si="19"/>
        <v>0</v>
      </c>
      <c r="AE29">
        <f t="shared" si="20"/>
        <v>0</v>
      </c>
      <c r="AF29">
        <f t="shared" si="21"/>
        <v>0</v>
      </c>
      <c r="AH29">
        <f t="shared" si="22"/>
        <v>0</v>
      </c>
      <c r="AI29">
        <f t="shared" si="23"/>
        <v>0</v>
      </c>
      <c r="AJ29">
        <f t="shared" si="24"/>
        <v>0</v>
      </c>
      <c r="AK29">
        <f t="shared" si="25"/>
        <v>0</v>
      </c>
      <c r="AL29">
        <f t="shared" si="26"/>
        <v>0</v>
      </c>
      <c r="AM29">
        <f t="shared" si="27"/>
        <v>0</v>
      </c>
      <c r="AN29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0</v>
      </c>
      <c r="AT29">
        <f t="shared" si="33"/>
        <v>0</v>
      </c>
      <c r="AU29">
        <f t="shared" si="34"/>
        <v>0</v>
      </c>
      <c r="AV29">
        <f t="shared" si="35"/>
        <v>0</v>
      </c>
      <c r="AX29">
        <f t="shared" si="36"/>
        <v>0</v>
      </c>
      <c r="AY29">
        <f t="shared" si="37"/>
        <v>0</v>
      </c>
      <c r="AZ29">
        <f t="shared" si="38"/>
        <v>0</v>
      </c>
      <c r="BA29">
        <f t="shared" si="39"/>
        <v>0</v>
      </c>
      <c r="BB29">
        <f t="shared" si="40"/>
        <v>0</v>
      </c>
      <c r="BC29">
        <f t="shared" si="41"/>
        <v>0</v>
      </c>
      <c r="BD29">
        <f t="shared" si="42"/>
        <v>0</v>
      </c>
      <c r="BF29">
        <f t="shared" si="43"/>
        <v>0</v>
      </c>
      <c r="BG29">
        <f t="shared" si="44"/>
        <v>0</v>
      </c>
      <c r="BH29">
        <f t="shared" si="45"/>
        <v>0</v>
      </c>
      <c r="BI29">
        <f t="shared" si="46"/>
        <v>0</v>
      </c>
      <c r="BJ29">
        <f t="shared" si="47"/>
        <v>0</v>
      </c>
      <c r="BK29">
        <f t="shared" si="48"/>
        <v>0</v>
      </c>
      <c r="BL29">
        <f t="shared" si="49"/>
        <v>0</v>
      </c>
      <c r="BM29" s="10"/>
      <c r="BN29">
        <f t="shared" si="50"/>
        <v>28</v>
      </c>
      <c r="BO29">
        <f t="shared" si="51"/>
        <v>7</v>
      </c>
      <c r="BP29" s="10"/>
    </row>
    <row r="30" spans="1:68" ht="12.75">
      <c r="A30">
        <v>29</v>
      </c>
      <c r="B30" s="5">
        <v>17</v>
      </c>
      <c r="C30" s="5">
        <v>1</v>
      </c>
      <c r="D30" s="5">
        <v>2</v>
      </c>
      <c r="E30" s="5">
        <v>39</v>
      </c>
      <c r="F30" s="5">
        <v>3</v>
      </c>
      <c r="G30" s="5">
        <v>3</v>
      </c>
      <c r="H30" s="5">
        <v>32</v>
      </c>
      <c r="I30" s="7" t="str">
        <f t="shared" si="0"/>
        <v>FAUX</v>
      </c>
      <c r="J30">
        <f t="shared" si="1"/>
        <v>0</v>
      </c>
      <c r="K30">
        <f t="shared" si="2"/>
        <v>0</v>
      </c>
      <c r="L30">
        <f t="shared" si="3"/>
        <v>0</v>
      </c>
      <c r="M30">
        <f t="shared" si="4"/>
        <v>0</v>
      </c>
      <c r="N30">
        <f t="shared" si="5"/>
        <v>0</v>
      </c>
      <c r="O30">
        <f t="shared" si="6"/>
        <v>0</v>
      </c>
      <c r="P30">
        <f t="shared" si="7"/>
        <v>0</v>
      </c>
      <c r="R30">
        <f t="shared" si="8"/>
        <v>0</v>
      </c>
      <c r="S30">
        <f t="shared" si="9"/>
        <v>0</v>
      </c>
      <c r="T30">
        <f t="shared" si="10"/>
        <v>0</v>
      </c>
      <c r="U30">
        <f t="shared" si="11"/>
        <v>0</v>
      </c>
      <c r="V30">
        <f t="shared" si="12"/>
        <v>0</v>
      </c>
      <c r="W30">
        <f t="shared" si="13"/>
        <v>0</v>
      </c>
      <c r="X30">
        <f t="shared" si="14"/>
        <v>0</v>
      </c>
      <c r="Z30">
        <f t="shared" si="15"/>
        <v>0</v>
      </c>
      <c r="AA30">
        <f t="shared" si="16"/>
        <v>0</v>
      </c>
      <c r="AB30">
        <f t="shared" si="17"/>
        <v>0</v>
      </c>
      <c r="AC30">
        <f t="shared" si="18"/>
        <v>0</v>
      </c>
      <c r="AD30">
        <f t="shared" si="19"/>
        <v>0</v>
      </c>
      <c r="AE30">
        <f t="shared" si="20"/>
        <v>0</v>
      </c>
      <c r="AF30">
        <f t="shared" si="21"/>
        <v>0</v>
      </c>
      <c r="AH30">
        <f t="shared" si="22"/>
        <v>0</v>
      </c>
      <c r="AI30">
        <f t="shared" si="23"/>
        <v>0</v>
      </c>
      <c r="AJ30">
        <f t="shared" si="24"/>
        <v>0</v>
      </c>
      <c r="AK30">
        <f t="shared" si="25"/>
        <v>0</v>
      </c>
      <c r="AL30">
        <f t="shared" si="26"/>
        <v>0</v>
      </c>
      <c r="AM30">
        <f t="shared" si="27"/>
        <v>0</v>
      </c>
      <c r="AN30">
        <f t="shared" si="28"/>
        <v>0</v>
      </c>
      <c r="AP30">
        <f t="shared" si="29"/>
        <v>3</v>
      </c>
      <c r="AQ30">
        <f t="shared" si="30"/>
        <v>0</v>
      </c>
      <c r="AR30">
        <f t="shared" si="31"/>
        <v>0</v>
      </c>
      <c r="AS30">
        <f t="shared" si="32"/>
        <v>0</v>
      </c>
      <c r="AT30">
        <f t="shared" si="33"/>
        <v>0</v>
      </c>
      <c r="AU30">
        <f t="shared" si="34"/>
        <v>0</v>
      </c>
      <c r="AV30">
        <f t="shared" si="35"/>
        <v>0</v>
      </c>
      <c r="AX30">
        <f t="shared" si="36"/>
        <v>0</v>
      </c>
      <c r="AY30">
        <f t="shared" si="37"/>
        <v>0</v>
      </c>
      <c r="AZ30">
        <f t="shared" si="38"/>
        <v>0</v>
      </c>
      <c r="BA30">
        <f t="shared" si="39"/>
        <v>0</v>
      </c>
      <c r="BB30">
        <f t="shared" si="40"/>
        <v>0</v>
      </c>
      <c r="BC30">
        <f t="shared" si="41"/>
        <v>0</v>
      </c>
      <c r="BD30">
        <f t="shared" si="42"/>
        <v>3</v>
      </c>
      <c r="BF30">
        <f t="shared" si="43"/>
        <v>0</v>
      </c>
      <c r="BG30">
        <f t="shared" si="44"/>
        <v>0</v>
      </c>
      <c r="BH30">
        <f t="shared" si="45"/>
        <v>0</v>
      </c>
      <c r="BI30">
        <f t="shared" si="46"/>
        <v>0</v>
      </c>
      <c r="BJ30">
        <f t="shared" si="47"/>
        <v>0</v>
      </c>
      <c r="BK30">
        <f t="shared" si="48"/>
        <v>0</v>
      </c>
      <c r="BL30">
        <f t="shared" si="49"/>
        <v>0</v>
      </c>
      <c r="BM30" s="10"/>
      <c r="BN30">
        <f t="shared" si="50"/>
        <v>29</v>
      </c>
      <c r="BO30">
        <f t="shared" si="51"/>
        <v>7</v>
      </c>
      <c r="BP30" s="10"/>
    </row>
    <row r="31" spans="1:68" ht="12.75">
      <c r="A31">
        <v>30</v>
      </c>
      <c r="B31" s="5">
        <v>6</v>
      </c>
      <c r="C31" s="5">
        <v>36</v>
      </c>
      <c r="D31" s="5">
        <v>5</v>
      </c>
      <c r="E31" s="5">
        <v>6</v>
      </c>
      <c r="F31" s="5">
        <v>18</v>
      </c>
      <c r="G31" s="5">
        <v>13</v>
      </c>
      <c r="H31" s="5">
        <v>25</v>
      </c>
      <c r="I31" s="7" t="str">
        <f t="shared" si="0"/>
        <v>FAUX</v>
      </c>
      <c r="J31">
        <f t="shared" si="1"/>
        <v>0</v>
      </c>
      <c r="K31">
        <f t="shared" si="2"/>
        <v>0</v>
      </c>
      <c r="L31">
        <f t="shared" si="3"/>
        <v>6</v>
      </c>
      <c r="M31">
        <f t="shared" si="4"/>
        <v>0</v>
      </c>
      <c r="N31">
        <f t="shared" si="5"/>
        <v>0</v>
      </c>
      <c r="O31">
        <f t="shared" si="6"/>
        <v>0</v>
      </c>
      <c r="P31">
        <f t="shared" si="7"/>
        <v>0</v>
      </c>
      <c r="R31">
        <f t="shared" si="8"/>
        <v>0</v>
      </c>
      <c r="S31">
        <f t="shared" si="9"/>
        <v>0</v>
      </c>
      <c r="T31">
        <f t="shared" si="10"/>
        <v>0</v>
      </c>
      <c r="U31">
        <f t="shared" si="11"/>
        <v>0</v>
      </c>
      <c r="V31">
        <f t="shared" si="12"/>
        <v>0</v>
      </c>
      <c r="W31">
        <f t="shared" si="13"/>
        <v>0</v>
      </c>
      <c r="X31">
        <f t="shared" si="14"/>
        <v>0</v>
      </c>
      <c r="Z31">
        <f t="shared" si="15"/>
        <v>0</v>
      </c>
      <c r="AA31">
        <f t="shared" si="16"/>
        <v>0</v>
      </c>
      <c r="AB31">
        <f t="shared" si="17"/>
        <v>0</v>
      </c>
      <c r="AC31">
        <f t="shared" si="18"/>
        <v>0</v>
      </c>
      <c r="AD31">
        <f t="shared" si="19"/>
        <v>0</v>
      </c>
      <c r="AE31">
        <f t="shared" si="20"/>
        <v>0</v>
      </c>
      <c r="AF31">
        <f t="shared" si="21"/>
        <v>0</v>
      </c>
      <c r="AH31">
        <f t="shared" si="22"/>
        <v>0</v>
      </c>
      <c r="AI31">
        <f t="shared" si="23"/>
        <v>0</v>
      </c>
      <c r="AJ31">
        <f t="shared" si="24"/>
        <v>0</v>
      </c>
      <c r="AK31">
        <f t="shared" si="25"/>
        <v>0</v>
      </c>
      <c r="AL31">
        <f t="shared" si="26"/>
        <v>6</v>
      </c>
      <c r="AM31">
        <f t="shared" si="27"/>
        <v>0</v>
      </c>
      <c r="AN31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0</v>
      </c>
      <c r="AT31">
        <f t="shared" si="33"/>
        <v>0</v>
      </c>
      <c r="AU31">
        <f t="shared" si="34"/>
        <v>0</v>
      </c>
      <c r="AV31">
        <f t="shared" si="35"/>
        <v>0</v>
      </c>
      <c r="AX31">
        <f t="shared" si="36"/>
        <v>0</v>
      </c>
      <c r="AY31">
        <f t="shared" si="37"/>
        <v>0</v>
      </c>
      <c r="AZ31">
        <f t="shared" si="38"/>
        <v>0</v>
      </c>
      <c r="BA31">
        <f t="shared" si="39"/>
        <v>0</v>
      </c>
      <c r="BB31">
        <f t="shared" si="40"/>
        <v>0</v>
      </c>
      <c r="BC31">
        <f t="shared" si="41"/>
        <v>0</v>
      </c>
      <c r="BD31">
        <f t="shared" si="42"/>
        <v>0</v>
      </c>
      <c r="BF31">
        <f t="shared" si="43"/>
        <v>0</v>
      </c>
      <c r="BG31">
        <f t="shared" si="44"/>
        <v>0</v>
      </c>
      <c r="BH31">
        <f t="shared" si="45"/>
        <v>0</v>
      </c>
      <c r="BI31">
        <f t="shared" si="46"/>
        <v>0</v>
      </c>
      <c r="BJ31">
        <f t="shared" si="47"/>
        <v>0</v>
      </c>
      <c r="BK31">
        <f t="shared" si="48"/>
        <v>0</v>
      </c>
      <c r="BL31">
        <f t="shared" si="49"/>
        <v>0</v>
      </c>
      <c r="BM31" s="10"/>
      <c r="BN31">
        <f t="shared" si="50"/>
        <v>30</v>
      </c>
      <c r="BO31">
        <f t="shared" si="51"/>
        <v>7</v>
      </c>
      <c r="BP31" s="10"/>
    </row>
    <row r="32" spans="1:68" ht="12.75">
      <c r="A32">
        <v>31</v>
      </c>
      <c r="B32" s="5">
        <v>23</v>
      </c>
      <c r="C32" s="5">
        <v>6</v>
      </c>
      <c r="D32" s="5">
        <v>37</v>
      </c>
      <c r="E32" s="5">
        <v>32</v>
      </c>
      <c r="F32" s="5">
        <v>12</v>
      </c>
      <c r="G32" s="5">
        <v>11</v>
      </c>
      <c r="H32" s="5">
        <v>17</v>
      </c>
      <c r="I32" s="7" t="str">
        <f t="shared" si="0"/>
        <v> </v>
      </c>
      <c r="J32">
        <f t="shared" si="1"/>
        <v>0</v>
      </c>
      <c r="K32">
        <f t="shared" si="2"/>
        <v>0</v>
      </c>
      <c r="L32">
        <f t="shared" si="3"/>
        <v>0</v>
      </c>
      <c r="M32">
        <f t="shared" si="4"/>
        <v>0</v>
      </c>
      <c r="N32">
        <f t="shared" si="5"/>
        <v>0</v>
      </c>
      <c r="O32">
        <f t="shared" si="6"/>
        <v>0</v>
      </c>
      <c r="P32">
        <f t="shared" si="7"/>
        <v>0</v>
      </c>
      <c r="R32">
        <f t="shared" si="8"/>
        <v>0</v>
      </c>
      <c r="S32">
        <f t="shared" si="9"/>
        <v>0</v>
      </c>
      <c r="T32">
        <f t="shared" si="10"/>
        <v>0</v>
      </c>
      <c r="U32">
        <f t="shared" si="11"/>
        <v>0</v>
      </c>
      <c r="V32">
        <f t="shared" si="12"/>
        <v>0</v>
      </c>
      <c r="W32">
        <f t="shared" si="13"/>
        <v>0</v>
      </c>
      <c r="X32">
        <f t="shared" si="14"/>
        <v>0</v>
      </c>
      <c r="Z32">
        <f t="shared" si="15"/>
        <v>0</v>
      </c>
      <c r="AA32">
        <f t="shared" si="16"/>
        <v>0</v>
      </c>
      <c r="AB32">
        <f t="shared" si="17"/>
        <v>0</v>
      </c>
      <c r="AC32">
        <f t="shared" si="18"/>
        <v>0</v>
      </c>
      <c r="AD32">
        <f t="shared" si="19"/>
        <v>0</v>
      </c>
      <c r="AE32">
        <f t="shared" si="20"/>
        <v>0</v>
      </c>
      <c r="AF32">
        <f t="shared" si="21"/>
        <v>0</v>
      </c>
      <c r="AH32">
        <f t="shared" si="22"/>
        <v>0</v>
      </c>
      <c r="AI32">
        <f t="shared" si="23"/>
        <v>0</v>
      </c>
      <c r="AJ32">
        <f t="shared" si="24"/>
        <v>0</v>
      </c>
      <c r="AK32">
        <f t="shared" si="25"/>
        <v>0</v>
      </c>
      <c r="AL32">
        <f t="shared" si="26"/>
        <v>0</v>
      </c>
      <c r="AM32">
        <f t="shared" si="27"/>
        <v>0</v>
      </c>
      <c r="AN32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</v>
      </c>
      <c r="AT32">
        <f t="shared" si="33"/>
        <v>0</v>
      </c>
      <c r="AU32">
        <f t="shared" si="34"/>
        <v>0</v>
      </c>
      <c r="AV32">
        <f t="shared" si="35"/>
        <v>0</v>
      </c>
      <c r="AX32">
        <f t="shared" si="36"/>
        <v>0</v>
      </c>
      <c r="AY32">
        <f t="shared" si="37"/>
        <v>0</v>
      </c>
      <c r="AZ32">
        <f t="shared" si="38"/>
        <v>0</v>
      </c>
      <c r="BA32">
        <f t="shared" si="39"/>
        <v>0</v>
      </c>
      <c r="BB32">
        <f t="shared" si="40"/>
        <v>0</v>
      </c>
      <c r="BC32">
        <f t="shared" si="41"/>
        <v>0</v>
      </c>
      <c r="BD32">
        <f t="shared" si="42"/>
        <v>0</v>
      </c>
      <c r="BF32">
        <f t="shared" si="43"/>
        <v>0</v>
      </c>
      <c r="BG32">
        <f t="shared" si="44"/>
        <v>0</v>
      </c>
      <c r="BH32">
        <f t="shared" si="45"/>
        <v>0</v>
      </c>
      <c r="BI32">
        <f t="shared" si="46"/>
        <v>0</v>
      </c>
      <c r="BJ32">
        <f t="shared" si="47"/>
        <v>0</v>
      </c>
      <c r="BK32">
        <f t="shared" si="48"/>
        <v>0</v>
      </c>
      <c r="BL32">
        <f t="shared" si="49"/>
        <v>0</v>
      </c>
      <c r="BM32" s="10"/>
      <c r="BN32">
        <f t="shared" si="50"/>
        <v>31</v>
      </c>
      <c r="BO32">
        <f t="shared" si="51"/>
        <v>7</v>
      </c>
      <c r="BP32" s="10"/>
    </row>
    <row r="33" spans="1:68" ht="12.75">
      <c r="A33">
        <v>32</v>
      </c>
      <c r="B33" s="5">
        <v>40</v>
      </c>
      <c r="C33" s="5">
        <v>9</v>
      </c>
      <c r="D33" s="5">
        <v>22</v>
      </c>
      <c r="E33" s="5">
        <v>31</v>
      </c>
      <c r="F33" s="5">
        <v>9</v>
      </c>
      <c r="G33" s="5">
        <v>40</v>
      </c>
      <c r="H33" s="5">
        <v>29</v>
      </c>
      <c r="I33" s="7" t="str">
        <f t="shared" si="0"/>
        <v>FAUX</v>
      </c>
      <c r="J33">
        <f t="shared" si="1"/>
        <v>0</v>
      </c>
      <c r="K33">
        <f t="shared" si="2"/>
        <v>0</v>
      </c>
      <c r="L33">
        <f t="shared" si="3"/>
        <v>0</v>
      </c>
      <c r="M33">
        <f t="shared" si="4"/>
        <v>0</v>
      </c>
      <c r="N33">
        <f t="shared" si="5"/>
        <v>40</v>
      </c>
      <c r="O33">
        <f t="shared" si="6"/>
        <v>0</v>
      </c>
      <c r="P33">
        <f t="shared" si="7"/>
        <v>0</v>
      </c>
      <c r="R33">
        <f t="shared" si="8"/>
        <v>0</v>
      </c>
      <c r="S33">
        <f t="shared" si="9"/>
        <v>0</v>
      </c>
      <c r="T33">
        <f t="shared" si="10"/>
        <v>9</v>
      </c>
      <c r="U33">
        <f t="shared" si="11"/>
        <v>0</v>
      </c>
      <c r="V33">
        <f t="shared" si="12"/>
        <v>0</v>
      </c>
      <c r="W33">
        <f t="shared" si="13"/>
        <v>0</v>
      </c>
      <c r="X33">
        <f t="shared" si="14"/>
        <v>0</v>
      </c>
      <c r="Z33">
        <f t="shared" si="15"/>
        <v>0</v>
      </c>
      <c r="AA33">
        <f t="shared" si="16"/>
        <v>0</v>
      </c>
      <c r="AB33">
        <f t="shared" si="17"/>
        <v>0</v>
      </c>
      <c r="AC33">
        <f t="shared" si="18"/>
        <v>0</v>
      </c>
      <c r="AD33">
        <f t="shared" si="19"/>
        <v>0</v>
      </c>
      <c r="AE33">
        <f t="shared" si="20"/>
        <v>0</v>
      </c>
      <c r="AF33">
        <f t="shared" si="21"/>
        <v>0</v>
      </c>
      <c r="AH33">
        <f t="shared" si="22"/>
        <v>0</v>
      </c>
      <c r="AI33">
        <f t="shared" si="23"/>
        <v>0</v>
      </c>
      <c r="AJ33">
        <f t="shared" si="24"/>
        <v>0</v>
      </c>
      <c r="AK33">
        <f t="shared" si="25"/>
        <v>0</v>
      </c>
      <c r="AL33">
        <f t="shared" si="26"/>
        <v>0</v>
      </c>
      <c r="AM33">
        <f t="shared" si="27"/>
        <v>0</v>
      </c>
      <c r="AN33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</v>
      </c>
      <c r="AT33">
        <f t="shared" si="33"/>
        <v>9</v>
      </c>
      <c r="AU33">
        <f t="shared" si="34"/>
        <v>0</v>
      </c>
      <c r="AV33">
        <f t="shared" si="35"/>
        <v>0</v>
      </c>
      <c r="AX33">
        <f t="shared" si="36"/>
        <v>0</v>
      </c>
      <c r="AY33">
        <f t="shared" si="37"/>
        <v>0</v>
      </c>
      <c r="AZ33">
        <f t="shared" si="38"/>
        <v>40</v>
      </c>
      <c r="BA33">
        <f t="shared" si="39"/>
        <v>0</v>
      </c>
      <c r="BB33">
        <f t="shared" si="40"/>
        <v>0</v>
      </c>
      <c r="BC33">
        <f t="shared" si="41"/>
        <v>0</v>
      </c>
      <c r="BD33">
        <f t="shared" si="42"/>
        <v>0</v>
      </c>
      <c r="BF33">
        <f t="shared" si="43"/>
        <v>0</v>
      </c>
      <c r="BG33">
        <f t="shared" si="44"/>
        <v>0</v>
      </c>
      <c r="BH33">
        <f t="shared" si="45"/>
        <v>0</v>
      </c>
      <c r="BI33">
        <f t="shared" si="46"/>
        <v>0</v>
      </c>
      <c r="BJ33">
        <f t="shared" si="47"/>
        <v>0</v>
      </c>
      <c r="BK33">
        <f t="shared" si="48"/>
        <v>0</v>
      </c>
      <c r="BL33">
        <f t="shared" si="49"/>
        <v>0</v>
      </c>
      <c r="BM33" s="10"/>
      <c r="BN33">
        <f t="shared" si="50"/>
        <v>32</v>
      </c>
      <c r="BO33">
        <f>COUNTIF($B$2:$H$41,BN33)</f>
        <v>7</v>
      </c>
      <c r="BP33" s="10"/>
    </row>
    <row r="34" spans="1:68" ht="12.75">
      <c r="A34">
        <v>33</v>
      </c>
      <c r="B34" s="5">
        <v>9</v>
      </c>
      <c r="C34" s="5">
        <v>18</v>
      </c>
      <c r="D34" s="5">
        <v>14</v>
      </c>
      <c r="E34" s="5">
        <v>37</v>
      </c>
      <c r="F34" s="5">
        <v>6</v>
      </c>
      <c r="G34" s="5">
        <v>38</v>
      </c>
      <c r="H34" s="5">
        <v>12</v>
      </c>
      <c r="I34" s="7" t="str">
        <f t="shared" si="0"/>
        <v> </v>
      </c>
      <c r="J34">
        <f t="shared" si="1"/>
        <v>0</v>
      </c>
      <c r="K34">
        <f t="shared" si="2"/>
        <v>0</v>
      </c>
      <c r="L34">
        <f t="shared" si="3"/>
        <v>0</v>
      </c>
      <c r="M34">
        <f t="shared" si="4"/>
        <v>0</v>
      </c>
      <c r="N34">
        <f t="shared" si="5"/>
        <v>0</v>
      </c>
      <c r="O34">
        <f t="shared" si="6"/>
        <v>0</v>
      </c>
      <c r="P34">
        <f t="shared" si="7"/>
        <v>0</v>
      </c>
      <c r="R34">
        <f t="shared" si="8"/>
        <v>0</v>
      </c>
      <c r="S34">
        <f t="shared" si="9"/>
        <v>0</v>
      </c>
      <c r="T34">
        <f t="shared" si="10"/>
        <v>0</v>
      </c>
      <c r="U34">
        <f t="shared" si="11"/>
        <v>0</v>
      </c>
      <c r="V34">
        <f t="shared" si="12"/>
        <v>0</v>
      </c>
      <c r="W34">
        <f t="shared" si="13"/>
        <v>0</v>
      </c>
      <c r="X34">
        <f t="shared" si="14"/>
        <v>0</v>
      </c>
      <c r="Z34">
        <f t="shared" si="15"/>
        <v>0</v>
      </c>
      <c r="AA34">
        <f t="shared" si="16"/>
        <v>0</v>
      </c>
      <c r="AB34">
        <f t="shared" si="17"/>
        <v>0</v>
      </c>
      <c r="AC34">
        <f t="shared" si="18"/>
        <v>0</v>
      </c>
      <c r="AD34">
        <f t="shared" si="19"/>
        <v>0</v>
      </c>
      <c r="AE34">
        <f t="shared" si="20"/>
        <v>0</v>
      </c>
      <c r="AF34">
        <f t="shared" si="21"/>
        <v>0</v>
      </c>
      <c r="AH34">
        <f t="shared" si="22"/>
        <v>0</v>
      </c>
      <c r="AI34">
        <f t="shared" si="23"/>
        <v>0</v>
      </c>
      <c r="AJ34">
        <f t="shared" si="24"/>
        <v>0</v>
      </c>
      <c r="AK34">
        <f t="shared" si="25"/>
        <v>0</v>
      </c>
      <c r="AL34">
        <f t="shared" si="26"/>
        <v>0</v>
      </c>
      <c r="AM34">
        <f t="shared" si="27"/>
        <v>0</v>
      </c>
      <c r="AN34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</v>
      </c>
      <c r="AT34">
        <f t="shared" si="33"/>
        <v>0</v>
      </c>
      <c r="AU34">
        <f t="shared" si="34"/>
        <v>0</v>
      </c>
      <c r="AV34">
        <f t="shared" si="35"/>
        <v>0</v>
      </c>
      <c r="AX34">
        <f t="shared" si="36"/>
        <v>0</v>
      </c>
      <c r="AY34">
        <f t="shared" si="37"/>
        <v>0</v>
      </c>
      <c r="AZ34">
        <f t="shared" si="38"/>
        <v>0</v>
      </c>
      <c r="BA34">
        <f t="shared" si="39"/>
        <v>0</v>
      </c>
      <c r="BB34">
        <f t="shared" si="40"/>
        <v>0</v>
      </c>
      <c r="BC34">
        <f t="shared" si="41"/>
        <v>0</v>
      </c>
      <c r="BD34">
        <f t="shared" si="42"/>
        <v>0</v>
      </c>
      <c r="BF34">
        <f t="shared" si="43"/>
        <v>0</v>
      </c>
      <c r="BG34">
        <f t="shared" si="44"/>
        <v>0</v>
      </c>
      <c r="BH34">
        <f t="shared" si="45"/>
        <v>0</v>
      </c>
      <c r="BI34">
        <f t="shared" si="46"/>
        <v>0</v>
      </c>
      <c r="BJ34">
        <f t="shared" si="47"/>
        <v>0</v>
      </c>
      <c r="BK34">
        <f t="shared" si="48"/>
        <v>0</v>
      </c>
      <c r="BL34">
        <f t="shared" si="49"/>
        <v>0</v>
      </c>
      <c r="BM34" s="10"/>
      <c r="BN34">
        <f t="shared" si="50"/>
        <v>33</v>
      </c>
      <c r="BO34">
        <f t="shared" si="51"/>
        <v>7</v>
      </c>
      <c r="BP34" s="10"/>
    </row>
    <row r="35" spans="1:68" ht="12.75">
      <c r="A35">
        <v>34</v>
      </c>
      <c r="B35" s="5">
        <v>37</v>
      </c>
      <c r="C35" s="5">
        <v>24</v>
      </c>
      <c r="D35" s="5">
        <v>35</v>
      </c>
      <c r="E35" s="5">
        <v>40</v>
      </c>
      <c r="F35" s="5">
        <v>28</v>
      </c>
      <c r="G35" s="5">
        <v>35</v>
      </c>
      <c r="H35" s="5">
        <v>38</v>
      </c>
      <c r="I35" s="7" t="str">
        <f t="shared" si="0"/>
        <v>FAUX</v>
      </c>
      <c r="J35">
        <f t="shared" si="1"/>
        <v>0</v>
      </c>
      <c r="K35">
        <f t="shared" si="2"/>
        <v>0</v>
      </c>
      <c r="L35">
        <f t="shared" si="3"/>
        <v>0</v>
      </c>
      <c r="M35">
        <f t="shared" si="4"/>
        <v>0</v>
      </c>
      <c r="N35">
        <f t="shared" si="5"/>
        <v>0</v>
      </c>
      <c r="O35">
        <f t="shared" si="6"/>
        <v>0</v>
      </c>
      <c r="P35">
        <f t="shared" si="7"/>
        <v>0</v>
      </c>
      <c r="R35">
        <f t="shared" si="8"/>
        <v>0</v>
      </c>
      <c r="S35">
        <f t="shared" si="9"/>
        <v>0</v>
      </c>
      <c r="T35">
        <f t="shared" si="10"/>
        <v>0</v>
      </c>
      <c r="U35">
        <f t="shared" si="11"/>
        <v>0</v>
      </c>
      <c r="V35">
        <f t="shared" si="12"/>
        <v>0</v>
      </c>
      <c r="W35">
        <f t="shared" si="13"/>
        <v>0</v>
      </c>
      <c r="X35">
        <f t="shared" si="14"/>
        <v>0</v>
      </c>
      <c r="Z35">
        <f t="shared" si="15"/>
        <v>0</v>
      </c>
      <c r="AA35">
        <f t="shared" si="16"/>
        <v>0</v>
      </c>
      <c r="AB35">
        <f t="shared" si="17"/>
        <v>35</v>
      </c>
      <c r="AC35">
        <f t="shared" si="18"/>
        <v>0</v>
      </c>
      <c r="AD35">
        <f t="shared" si="19"/>
        <v>0</v>
      </c>
      <c r="AE35">
        <f t="shared" si="20"/>
        <v>0</v>
      </c>
      <c r="AF35">
        <f t="shared" si="21"/>
        <v>0</v>
      </c>
      <c r="AH35">
        <f t="shared" si="22"/>
        <v>0</v>
      </c>
      <c r="AI35">
        <f t="shared" si="23"/>
        <v>0</v>
      </c>
      <c r="AJ35">
        <f t="shared" si="24"/>
        <v>0</v>
      </c>
      <c r="AK35">
        <f t="shared" si="25"/>
        <v>0</v>
      </c>
      <c r="AL35">
        <f t="shared" si="26"/>
        <v>0</v>
      </c>
      <c r="AM35">
        <f t="shared" si="27"/>
        <v>0</v>
      </c>
      <c r="AN3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0</v>
      </c>
      <c r="AT35">
        <f t="shared" si="33"/>
        <v>0</v>
      </c>
      <c r="AU35">
        <f t="shared" si="34"/>
        <v>0</v>
      </c>
      <c r="AV35">
        <f t="shared" si="35"/>
        <v>0</v>
      </c>
      <c r="AX35">
        <f t="shared" si="36"/>
        <v>0</v>
      </c>
      <c r="AY35">
        <f t="shared" si="37"/>
        <v>0</v>
      </c>
      <c r="AZ35">
        <f t="shared" si="38"/>
        <v>0</v>
      </c>
      <c r="BA35">
        <f t="shared" si="39"/>
        <v>0</v>
      </c>
      <c r="BB35">
        <f t="shared" si="40"/>
        <v>35</v>
      </c>
      <c r="BC35">
        <f t="shared" si="41"/>
        <v>0</v>
      </c>
      <c r="BD35">
        <f t="shared" si="42"/>
        <v>0</v>
      </c>
      <c r="BF35">
        <f t="shared" si="43"/>
        <v>0</v>
      </c>
      <c r="BG35">
        <f t="shared" si="44"/>
        <v>0</v>
      </c>
      <c r="BH35">
        <f t="shared" si="45"/>
        <v>0</v>
      </c>
      <c r="BI35">
        <f t="shared" si="46"/>
        <v>0</v>
      </c>
      <c r="BJ35">
        <f t="shared" si="47"/>
        <v>0</v>
      </c>
      <c r="BK35">
        <f t="shared" si="48"/>
        <v>0</v>
      </c>
      <c r="BL35">
        <f t="shared" si="49"/>
        <v>0</v>
      </c>
      <c r="BM35" s="10"/>
      <c r="BN35">
        <f t="shared" si="50"/>
        <v>34</v>
      </c>
      <c r="BO35">
        <f t="shared" si="51"/>
        <v>7</v>
      </c>
      <c r="BP35" s="10"/>
    </row>
    <row r="36" spans="1:68" ht="12.75">
      <c r="A36">
        <v>35</v>
      </c>
      <c r="B36" s="5">
        <v>7</v>
      </c>
      <c r="C36" s="5">
        <v>11</v>
      </c>
      <c r="D36" s="5">
        <v>34</v>
      </c>
      <c r="E36" s="5">
        <v>15</v>
      </c>
      <c r="F36" s="5">
        <v>16</v>
      </c>
      <c r="G36" s="5">
        <v>34</v>
      </c>
      <c r="H36" s="5">
        <v>36</v>
      </c>
      <c r="I36" s="7" t="str">
        <f t="shared" si="0"/>
        <v>FAUX</v>
      </c>
      <c r="J36">
        <f t="shared" si="1"/>
        <v>0</v>
      </c>
      <c r="K36">
        <f t="shared" si="2"/>
        <v>0</v>
      </c>
      <c r="L36">
        <f t="shared" si="3"/>
        <v>0</v>
      </c>
      <c r="M36">
        <f t="shared" si="4"/>
        <v>0</v>
      </c>
      <c r="N36">
        <f t="shared" si="5"/>
        <v>0</v>
      </c>
      <c r="O36">
        <f t="shared" si="6"/>
        <v>0</v>
      </c>
      <c r="P36">
        <f t="shared" si="7"/>
        <v>0</v>
      </c>
      <c r="R36">
        <f t="shared" si="8"/>
        <v>0</v>
      </c>
      <c r="S36">
        <f t="shared" si="9"/>
        <v>0</v>
      </c>
      <c r="T36">
        <f t="shared" si="10"/>
        <v>0</v>
      </c>
      <c r="U36">
        <f t="shared" si="11"/>
        <v>0</v>
      </c>
      <c r="V36">
        <f t="shared" si="12"/>
        <v>0</v>
      </c>
      <c r="W36">
        <f t="shared" si="13"/>
        <v>0</v>
      </c>
      <c r="X36">
        <f t="shared" si="14"/>
        <v>0</v>
      </c>
      <c r="Z36">
        <f t="shared" si="15"/>
        <v>0</v>
      </c>
      <c r="AA36">
        <f t="shared" si="16"/>
        <v>0</v>
      </c>
      <c r="AB36">
        <f t="shared" si="17"/>
        <v>34</v>
      </c>
      <c r="AC36">
        <f t="shared" si="18"/>
        <v>0</v>
      </c>
      <c r="AD36">
        <f t="shared" si="19"/>
        <v>0</v>
      </c>
      <c r="AE36">
        <f t="shared" si="20"/>
        <v>0</v>
      </c>
      <c r="AF36">
        <f t="shared" si="21"/>
        <v>0</v>
      </c>
      <c r="AH36">
        <f t="shared" si="22"/>
        <v>0</v>
      </c>
      <c r="AI36">
        <f t="shared" si="23"/>
        <v>0</v>
      </c>
      <c r="AJ36">
        <f t="shared" si="24"/>
        <v>0</v>
      </c>
      <c r="AK36">
        <f t="shared" si="25"/>
        <v>0</v>
      </c>
      <c r="AL36">
        <f t="shared" si="26"/>
        <v>0</v>
      </c>
      <c r="AM36">
        <f t="shared" si="27"/>
        <v>0</v>
      </c>
      <c r="AN36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>
        <f t="shared" si="33"/>
        <v>0</v>
      </c>
      <c r="AU36">
        <f t="shared" si="34"/>
        <v>0</v>
      </c>
      <c r="AV36">
        <f t="shared" si="35"/>
        <v>0</v>
      </c>
      <c r="AX36">
        <f t="shared" si="36"/>
        <v>0</v>
      </c>
      <c r="AY36">
        <f t="shared" si="37"/>
        <v>0</v>
      </c>
      <c r="AZ36">
        <f t="shared" si="38"/>
        <v>0</v>
      </c>
      <c r="BA36">
        <f t="shared" si="39"/>
        <v>0</v>
      </c>
      <c r="BB36">
        <f t="shared" si="40"/>
        <v>34</v>
      </c>
      <c r="BC36">
        <f t="shared" si="41"/>
        <v>0</v>
      </c>
      <c r="BD36">
        <f t="shared" si="42"/>
        <v>0</v>
      </c>
      <c r="BF36">
        <f t="shared" si="43"/>
        <v>0</v>
      </c>
      <c r="BG36">
        <f t="shared" si="44"/>
        <v>0</v>
      </c>
      <c r="BH36">
        <f t="shared" si="45"/>
        <v>0</v>
      </c>
      <c r="BI36">
        <f t="shared" si="46"/>
        <v>0</v>
      </c>
      <c r="BJ36">
        <f t="shared" si="47"/>
        <v>0</v>
      </c>
      <c r="BK36">
        <f t="shared" si="48"/>
        <v>0</v>
      </c>
      <c r="BL36">
        <f t="shared" si="49"/>
        <v>0</v>
      </c>
      <c r="BM36" s="10"/>
      <c r="BN36">
        <f t="shared" si="50"/>
        <v>35</v>
      </c>
      <c r="BO36">
        <f t="shared" si="51"/>
        <v>7</v>
      </c>
      <c r="BP36" s="10"/>
    </row>
    <row r="37" spans="1:68" ht="12.75">
      <c r="A37">
        <v>36</v>
      </c>
      <c r="B37" s="5">
        <v>38</v>
      </c>
      <c r="C37" s="5">
        <v>30</v>
      </c>
      <c r="D37" s="5">
        <v>13</v>
      </c>
      <c r="E37" s="5">
        <v>21</v>
      </c>
      <c r="F37" s="5">
        <v>2</v>
      </c>
      <c r="G37" s="5">
        <v>17</v>
      </c>
      <c r="H37" s="5">
        <v>35</v>
      </c>
      <c r="I37" s="7" t="str">
        <f t="shared" si="0"/>
        <v> </v>
      </c>
      <c r="J37">
        <f t="shared" si="1"/>
        <v>0</v>
      </c>
      <c r="K37">
        <f t="shared" si="2"/>
        <v>0</v>
      </c>
      <c r="L37">
        <f t="shared" si="3"/>
        <v>0</v>
      </c>
      <c r="M37">
        <f t="shared" si="4"/>
        <v>0</v>
      </c>
      <c r="N37">
        <f t="shared" si="5"/>
        <v>0</v>
      </c>
      <c r="O37">
        <f t="shared" si="6"/>
        <v>0</v>
      </c>
      <c r="P37">
        <f t="shared" si="7"/>
        <v>0</v>
      </c>
      <c r="R37">
        <f t="shared" si="8"/>
        <v>0</v>
      </c>
      <c r="S37">
        <f t="shared" si="9"/>
        <v>0</v>
      </c>
      <c r="T37">
        <f t="shared" si="10"/>
        <v>0</v>
      </c>
      <c r="U37">
        <f t="shared" si="11"/>
        <v>0</v>
      </c>
      <c r="V37">
        <f t="shared" si="12"/>
        <v>0</v>
      </c>
      <c r="W37">
        <f t="shared" si="13"/>
        <v>0</v>
      </c>
      <c r="X37">
        <f t="shared" si="14"/>
        <v>0</v>
      </c>
      <c r="Z37">
        <f t="shared" si="15"/>
        <v>0</v>
      </c>
      <c r="AA37">
        <f t="shared" si="16"/>
        <v>0</v>
      </c>
      <c r="AB37">
        <f t="shared" si="17"/>
        <v>0</v>
      </c>
      <c r="AC37">
        <f t="shared" si="18"/>
        <v>0</v>
      </c>
      <c r="AD37">
        <f t="shared" si="19"/>
        <v>0</v>
      </c>
      <c r="AE37">
        <f t="shared" si="20"/>
        <v>0</v>
      </c>
      <c r="AF37">
        <f t="shared" si="21"/>
        <v>0</v>
      </c>
      <c r="AH37">
        <f t="shared" si="22"/>
        <v>0</v>
      </c>
      <c r="AI37">
        <f t="shared" si="23"/>
        <v>0</v>
      </c>
      <c r="AJ37">
        <f t="shared" si="24"/>
        <v>0</v>
      </c>
      <c r="AK37">
        <f t="shared" si="25"/>
        <v>0</v>
      </c>
      <c r="AL37">
        <f t="shared" si="26"/>
        <v>0</v>
      </c>
      <c r="AM37">
        <f t="shared" si="27"/>
        <v>0</v>
      </c>
      <c r="AN37">
        <f t="shared" si="28"/>
        <v>0</v>
      </c>
      <c r="AP37">
        <f t="shared" si="29"/>
        <v>0</v>
      </c>
      <c r="AQ37">
        <f t="shared" si="30"/>
        <v>0</v>
      </c>
      <c r="AR37">
        <f t="shared" si="31"/>
        <v>0</v>
      </c>
      <c r="AS37">
        <f t="shared" si="32"/>
        <v>0</v>
      </c>
      <c r="AT37">
        <f t="shared" si="33"/>
        <v>0</v>
      </c>
      <c r="AU37">
        <f t="shared" si="34"/>
        <v>0</v>
      </c>
      <c r="AV37">
        <f t="shared" si="35"/>
        <v>0</v>
      </c>
      <c r="AX37">
        <f t="shared" si="36"/>
        <v>0</v>
      </c>
      <c r="AY37">
        <f t="shared" si="37"/>
        <v>0</v>
      </c>
      <c r="AZ37">
        <f t="shared" si="38"/>
        <v>0</v>
      </c>
      <c r="BA37">
        <f t="shared" si="39"/>
        <v>0</v>
      </c>
      <c r="BB37">
        <f t="shared" si="40"/>
        <v>0</v>
      </c>
      <c r="BC37">
        <f t="shared" si="41"/>
        <v>0</v>
      </c>
      <c r="BD37">
        <f t="shared" si="42"/>
        <v>0</v>
      </c>
      <c r="BF37">
        <f t="shared" si="43"/>
        <v>0</v>
      </c>
      <c r="BG37">
        <f t="shared" si="44"/>
        <v>0</v>
      </c>
      <c r="BH37">
        <f t="shared" si="45"/>
        <v>0</v>
      </c>
      <c r="BI37">
        <f t="shared" si="46"/>
        <v>0</v>
      </c>
      <c r="BJ37">
        <f t="shared" si="47"/>
        <v>0</v>
      </c>
      <c r="BK37">
        <f t="shared" si="48"/>
        <v>0</v>
      </c>
      <c r="BL37">
        <f t="shared" si="49"/>
        <v>0</v>
      </c>
      <c r="BM37" s="10"/>
      <c r="BN37">
        <f t="shared" si="50"/>
        <v>36</v>
      </c>
      <c r="BO37">
        <f t="shared" si="51"/>
        <v>7</v>
      </c>
      <c r="BP37" s="10"/>
    </row>
    <row r="38" spans="1:68" ht="12.75">
      <c r="A38">
        <v>37</v>
      </c>
      <c r="B38" s="5">
        <v>34</v>
      </c>
      <c r="C38" s="5">
        <v>2</v>
      </c>
      <c r="D38" s="5">
        <v>31</v>
      </c>
      <c r="E38" s="5">
        <v>33</v>
      </c>
      <c r="F38" s="5">
        <v>26</v>
      </c>
      <c r="G38" s="5">
        <v>25</v>
      </c>
      <c r="H38" s="5">
        <v>28</v>
      </c>
      <c r="I38" s="7" t="str">
        <f t="shared" si="0"/>
        <v> </v>
      </c>
      <c r="J38">
        <f t="shared" si="1"/>
        <v>0</v>
      </c>
      <c r="K38">
        <f t="shared" si="2"/>
        <v>0</v>
      </c>
      <c r="L38">
        <f t="shared" si="3"/>
        <v>0</v>
      </c>
      <c r="M38">
        <f t="shared" si="4"/>
        <v>0</v>
      </c>
      <c r="N38">
        <f t="shared" si="5"/>
        <v>0</v>
      </c>
      <c r="O38">
        <f t="shared" si="6"/>
        <v>0</v>
      </c>
      <c r="P38">
        <f t="shared" si="7"/>
        <v>0</v>
      </c>
      <c r="R38">
        <f t="shared" si="8"/>
        <v>0</v>
      </c>
      <c r="S38">
        <f t="shared" si="9"/>
        <v>0</v>
      </c>
      <c r="T38">
        <f t="shared" si="10"/>
        <v>0</v>
      </c>
      <c r="U38">
        <f t="shared" si="11"/>
        <v>0</v>
      </c>
      <c r="V38">
        <f t="shared" si="12"/>
        <v>0</v>
      </c>
      <c r="W38">
        <f t="shared" si="13"/>
        <v>0</v>
      </c>
      <c r="X38">
        <f t="shared" si="14"/>
        <v>0</v>
      </c>
      <c r="Z38">
        <f t="shared" si="15"/>
        <v>0</v>
      </c>
      <c r="AA38">
        <f t="shared" si="16"/>
        <v>0</v>
      </c>
      <c r="AB38">
        <f t="shared" si="17"/>
        <v>0</v>
      </c>
      <c r="AC38">
        <f t="shared" si="18"/>
        <v>0</v>
      </c>
      <c r="AD38">
        <f t="shared" si="19"/>
        <v>0</v>
      </c>
      <c r="AE38">
        <f t="shared" si="20"/>
        <v>0</v>
      </c>
      <c r="AF38">
        <f t="shared" si="21"/>
        <v>0</v>
      </c>
      <c r="AH38">
        <f t="shared" si="22"/>
        <v>0</v>
      </c>
      <c r="AI38">
        <f t="shared" si="23"/>
        <v>0</v>
      </c>
      <c r="AJ38">
        <f t="shared" si="24"/>
        <v>0</v>
      </c>
      <c r="AK38">
        <f t="shared" si="25"/>
        <v>0</v>
      </c>
      <c r="AL38">
        <f t="shared" si="26"/>
        <v>0</v>
      </c>
      <c r="AM38">
        <f t="shared" si="27"/>
        <v>0</v>
      </c>
      <c r="AN38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</v>
      </c>
      <c r="AT38">
        <f t="shared" si="33"/>
        <v>0</v>
      </c>
      <c r="AU38">
        <f t="shared" si="34"/>
        <v>0</v>
      </c>
      <c r="AV38">
        <f t="shared" si="35"/>
        <v>0</v>
      </c>
      <c r="AX38">
        <f t="shared" si="36"/>
        <v>0</v>
      </c>
      <c r="AY38">
        <f t="shared" si="37"/>
        <v>0</v>
      </c>
      <c r="AZ38">
        <f t="shared" si="38"/>
        <v>0</v>
      </c>
      <c r="BA38">
        <f t="shared" si="39"/>
        <v>0</v>
      </c>
      <c r="BB38">
        <f t="shared" si="40"/>
        <v>0</v>
      </c>
      <c r="BC38">
        <f t="shared" si="41"/>
        <v>0</v>
      </c>
      <c r="BD38">
        <f t="shared" si="42"/>
        <v>0</v>
      </c>
      <c r="BF38">
        <f t="shared" si="43"/>
        <v>0</v>
      </c>
      <c r="BG38">
        <f t="shared" si="44"/>
        <v>0</v>
      </c>
      <c r="BH38">
        <f t="shared" si="45"/>
        <v>0</v>
      </c>
      <c r="BI38">
        <f t="shared" si="46"/>
        <v>0</v>
      </c>
      <c r="BJ38">
        <f t="shared" si="47"/>
        <v>0</v>
      </c>
      <c r="BK38">
        <f t="shared" si="48"/>
        <v>0</v>
      </c>
      <c r="BL38">
        <f t="shared" si="49"/>
        <v>0</v>
      </c>
      <c r="BM38" s="10"/>
      <c r="BN38">
        <f t="shared" si="50"/>
        <v>37</v>
      </c>
      <c r="BO38">
        <f t="shared" si="51"/>
        <v>7</v>
      </c>
      <c r="BP38" s="10"/>
    </row>
    <row r="39" spans="1:68" ht="12.75">
      <c r="A39">
        <v>38</v>
      </c>
      <c r="B39" s="5">
        <v>36</v>
      </c>
      <c r="C39" s="5">
        <v>17</v>
      </c>
      <c r="D39" s="5">
        <v>23</v>
      </c>
      <c r="E39" s="5">
        <v>24</v>
      </c>
      <c r="F39" s="5">
        <v>25</v>
      </c>
      <c r="G39" s="5">
        <v>33</v>
      </c>
      <c r="H39" s="5">
        <v>34</v>
      </c>
      <c r="I39" s="7" t="str">
        <f t="shared" si="0"/>
        <v> </v>
      </c>
      <c r="J39">
        <f t="shared" si="1"/>
        <v>0</v>
      </c>
      <c r="K39">
        <f t="shared" si="2"/>
        <v>0</v>
      </c>
      <c r="L39">
        <f t="shared" si="3"/>
        <v>0</v>
      </c>
      <c r="M39">
        <f t="shared" si="4"/>
        <v>0</v>
      </c>
      <c r="N39">
        <f t="shared" si="5"/>
        <v>0</v>
      </c>
      <c r="O39">
        <f t="shared" si="6"/>
        <v>0</v>
      </c>
      <c r="P39">
        <f t="shared" si="7"/>
        <v>0</v>
      </c>
      <c r="R39">
        <f t="shared" si="8"/>
        <v>0</v>
      </c>
      <c r="S39">
        <f t="shared" si="9"/>
        <v>0</v>
      </c>
      <c r="T39">
        <f t="shared" si="10"/>
        <v>0</v>
      </c>
      <c r="U39">
        <f t="shared" si="11"/>
        <v>0</v>
      </c>
      <c r="V39">
        <f t="shared" si="12"/>
        <v>0</v>
      </c>
      <c r="W39">
        <f t="shared" si="13"/>
        <v>0</v>
      </c>
      <c r="X39">
        <f t="shared" si="14"/>
        <v>0</v>
      </c>
      <c r="Z39">
        <f t="shared" si="15"/>
        <v>0</v>
      </c>
      <c r="AA39">
        <f t="shared" si="16"/>
        <v>0</v>
      </c>
      <c r="AB39">
        <f t="shared" si="17"/>
        <v>0</v>
      </c>
      <c r="AC39">
        <f t="shared" si="18"/>
        <v>0</v>
      </c>
      <c r="AD39">
        <f t="shared" si="19"/>
        <v>0</v>
      </c>
      <c r="AE39">
        <f t="shared" si="20"/>
        <v>0</v>
      </c>
      <c r="AF39">
        <f t="shared" si="21"/>
        <v>0</v>
      </c>
      <c r="AH39">
        <f t="shared" si="22"/>
        <v>0</v>
      </c>
      <c r="AI39">
        <f t="shared" si="23"/>
        <v>0</v>
      </c>
      <c r="AJ39">
        <f t="shared" si="24"/>
        <v>0</v>
      </c>
      <c r="AK39">
        <f t="shared" si="25"/>
        <v>0</v>
      </c>
      <c r="AL39">
        <f t="shared" si="26"/>
        <v>0</v>
      </c>
      <c r="AM39">
        <f t="shared" si="27"/>
        <v>0</v>
      </c>
      <c r="AN39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>
        <f t="shared" si="33"/>
        <v>0</v>
      </c>
      <c r="AU39">
        <f t="shared" si="34"/>
        <v>0</v>
      </c>
      <c r="AV39">
        <f t="shared" si="35"/>
        <v>0</v>
      </c>
      <c r="AX39">
        <f t="shared" si="36"/>
        <v>0</v>
      </c>
      <c r="AY39">
        <f t="shared" si="37"/>
        <v>0</v>
      </c>
      <c r="AZ39">
        <f t="shared" si="38"/>
        <v>0</v>
      </c>
      <c r="BA39">
        <f t="shared" si="39"/>
        <v>0</v>
      </c>
      <c r="BB39">
        <f t="shared" si="40"/>
        <v>0</v>
      </c>
      <c r="BC39">
        <f t="shared" si="41"/>
        <v>0</v>
      </c>
      <c r="BD39">
        <f t="shared" si="42"/>
        <v>0</v>
      </c>
      <c r="BF39">
        <f t="shared" si="43"/>
        <v>0</v>
      </c>
      <c r="BG39">
        <f t="shared" si="44"/>
        <v>0</v>
      </c>
      <c r="BH39">
        <f t="shared" si="45"/>
        <v>0</v>
      </c>
      <c r="BI39">
        <f t="shared" si="46"/>
        <v>0</v>
      </c>
      <c r="BJ39">
        <f t="shared" si="47"/>
        <v>0</v>
      </c>
      <c r="BK39">
        <f t="shared" si="48"/>
        <v>0</v>
      </c>
      <c r="BL39">
        <f t="shared" si="49"/>
        <v>0</v>
      </c>
      <c r="BM39" s="10"/>
      <c r="BN39">
        <f t="shared" si="50"/>
        <v>38</v>
      </c>
      <c r="BO39">
        <f t="shared" si="51"/>
        <v>7</v>
      </c>
      <c r="BP39" s="10"/>
    </row>
    <row r="40" spans="1:68" ht="12.75">
      <c r="A40">
        <v>39</v>
      </c>
      <c r="B40" s="5">
        <v>16</v>
      </c>
      <c r="C40" s="5">
        <v>25</v>
      </c>
      <c r="D40" s="5">
        <v>17</v>
      </c>
      <c r="E40" s="5">
        <v>29</v>
      </c>
      <c r="F40" s="5">
        <v>22</v>
      </c>
      <c r="G40" s="5">
        <v>15</v>
      </c>
      <c r="H40" s="5">
        <v>14</v>
      </c>
      <c r="I40" s="7" t="str">
        <f t="shared" si="0"/>
        <v> </v>
      </c>
      <c r="J40">
        <f t="shared" si="1"/>
        <v>0</v>
      </c>
      <c r="K40">
        <f t="shared" si="2"/>
        <v>0</v>
      </c>
      <c r="L40">
        <f t="shared" si="3"/>
        <v>0</v>
      </c>
      <c r="M40">
        <f t="shared" si="4"/>
        <v>0</v>
      </c>
      <c r="N40">
        <f t="shared" si="5"/>
        <v>0</v>
      </c>
      <c r="O40">
        <f t="shared" si="6"/>
        <v>0</v>
      </c>
      <c r="P40">
        <f t="shared" si="7"/>
        <v>0</v>
      </c>
      <c r="R40">
        <f t="shared" si="8"/>
        <v>0</v>
      </c>
      <c r="S40">
        <f t="shared" si="9"/>
        <v>0</v>
      </c>
      <c r="T40">
        <f t="shared" si="10"/>
        <v>0</v>
      </c>
      <c r="U40">
        <f t="shared" si="11"/>
        <v>0</v>
      </c>
      <c r="V40">
        <f t="shared" si="12"/>
        <v>0</v>
      </c>
      <c r="W40">
        <f t="shared" si="13"/>
        <v>0</v>
      </c>
      <c r="X40">
        <f t="shared" si="14"/>
        <v>0</v>
      </c>
      <c r="Z40">
        <f t="shared" si="15"/>
        <v>0</v>
      </c>
      <c r="AA40">
        <f t="shared" si="16"/>
        <v>0</v>
      </c>
      <c r="AB40">
        <f t="shared" si="17"/>
        <v>0</v>
      </c>
      <c r="AC40">
        <f t="shared" si="18"/>
        <v>0</v>
      </c>
      <c r="AD40">
        <f t="shared" si="19"/>
        <v>0</v>
      </c>
      <c r="AE40">
        <f t="shared" si="20"/>
        <v>0</v>
      </c>
      <c r="AF40">
        <f t="shared" si="21"/>
        <v>0</v>
      </c>
      <c r="AH40">
        <f t="shared" si="22"/>
        <v>0</v>
      </c>
      <c r="AI40">
        <f t="shared" si="23"/>
        <v>0</v>
      </c>
      <c r="AJ40">
        <f t="shared" si="24"/>
        <v>0</v>
      </c>
      <c r="AK40">
        <f t="shared" si="25"/>
        <v>0</v>
      </c>
      <c r="AL40">
        <f t="shared" si="26"/>
        <v>0</v>
      </c>
      <c r="AM40">
        <f t="shared" si="27"/>
        <v>0</v>
      </c>
      <c r="AN40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</v>
      </c>
      <c r="AT40">
        <f t="shared" si="33"/>
        <v>0</v>
      </c>
      <c r="AU40">
        <f t="shared" si="34"/>
        <v>0</v>
      </c>
      <c r="AV40">
        <f t="shared" si="35"/>
        <v>0</v>
      </c>
      <c r="AX40">
        <f t="shared" si="36"/>
        <v>0</v>
      </c>
      <c r="AY40">
        <f t="shared" si="37"/>
        <v>0</v>
      </c>
      <c r="AZ40">
        <f t="shared" si="38"/>
        <v>0</v>
      </c>
      <c r="BA40">
        <f t="shared" si="39"/>
        <v>0</v>
      </c>
      <c r="BB40">
        <f t="shared" si="40"/>
        <v>0</v>
      </c>
      <c r="BC40">
        <f t="shared" si="41"/>
        <v>0</v>
      </c>
      <c r="BD40">
        <f t="shared" si="42"/>
        <v>0</v>
      </c>
      <c r="BF40">
        <f t="shared" si="43"/>
        <v>0</v>
      </c>
      <c r="BG40">
        <f t="shared" si="44"/>
        <v>0</v>
      </c>
      <c r="BH40">
        <f t="shared" si="45"/>
        <v>0</v>
      </c>
      <c r="BI40">
        <f t="shared" si="46"/>
        <v>0</v>
      </c>
      <c r="BJ40">
        <f t="shared" si="47"/>
        <v>0</v>
      </c>
      <c r="BK40">
        <f t="shared" si="48"/>
        <v>0</v>
      </c>
      <c r="BL40">
        <f t="shared" si="49"/>
        <v>0</v>
      </c>
      <c r="BM40" s="10"/>
      <c r="BN40">
        <f t="shared" si="50"/>
        <v>39</v>
      </c>
      <c r="BO40">
        <f t="shared" si="51"/>
        <v>7</v>
      </c>
      <c r="BP40" s="10"/>
    </row>
    <row r="41" spans="1:68" ht="12.75">
      <c r="A41">
        <v>40</v>
      </c>
      <c r="B41" s="5">
        <v>32</v>
      </c>
      <c r="C41" s="5">
        <v>10</v>
      </c>
      <c r="D41" s="5">
        <v>6</v>
      </c>
      <c r="E41" s="5">
        <v>34</v>
      </c>
      <c r="F41" s="5">
        <v>20</v>
      </c>
      <c r="G41" s="5">
        <v>32</v>
      </c>
      <c r="H41" s="5">
        <v>9</v>
      </c>
      <c r="I41" s="7" t="str">
        <f t="shared" si="0"/>
        <v>FAUX</v>
      </c>
      <c r="J41">
        <f t="shared" si="1"/>
        <v>0</v>
      </c>
      <c r="K41">
        <f t="shared" si="2"/>
        <v>0</v>
      </c>
      <c r="L41">
        <f t="shared" si="3"/>
        <v>0</v>
      </c>
      <c r="M41">
        <f t="shared" si="4"/>
        <v>0</v>
      </c>
      <c r="N41">
        <f t="shared" si="5"/>
        <v>32</v>
      </c>
      <c r="O41">
        <f t="shared" si="6"/>
        <v>0</v>
      </c>
      <c r="P41">
        <f t="shared" si="7"/>
        <v>0</v>
      </c>
      <c r="R41">
        <f t="shared" si="8"/>
        <v>0</v>
      </c>
      <c r="S41">
        <f t="shared" si="9"/>
        <v>0</v>
      </c>
      <c r="T41">
        <f t="shared" si="10"/>
        <v>0</v>
      </c>
      <c r="U41">
        <f t="shared" si="11"/>
        <v>0</v>
      </c>
      <c r="V41">
        <f t="shared" si="12"/>
        <v>0</v>
      </c>
      <c r="W41">
        <f t="shared" si="13"/>
        <v>0</v>
      </c>
      <c r="X41">
        <f t="shared" si="14"/>
        <v>0</v>
      </c>
      <c r="Z41">
        <f t="shared" si="15"/>
        <v>0</v>
      </c>
      <c r="AA41">
        <f t="shared" si="16"/>
        <v>0</v>
      </c>
      <c r="AB41">
        <f t="shared" si="17"/>
        <v>0</v>
      </c>
      <c r="AC41">
        <f t="shared" si="18"/>
        <v>0</v>
      </c>
      <c r="AD41">
        <f t="shared" si="19"/>
        <v>0</v>
      </c>
      <c r="AE41">
        <f t="shared" si="20"/>
        <v>0</v>
      </c>
      <c r="AF41">
        <f t="shared" si="21"/>
        <v>0</v>
      </c>
      <c r="AH41">
        <f t="shared" si="22"/>
        <v>0</v>
      </c>
      <c r="AI41">
        <f t="shared" si="23"/>
        <v>0</v>
      </c>
      <c r="AJ41">
        <f t="shared" si="24"/>
        <v>0</v>
      </c>
      <c r="AK41">
        <f t="shared" si="25"/>
        <v>0</v>
      </c>
      <c r="AL41">
        <f t="shared" si="26"/>
        <v>0</v>
      </c>
      <c r="AM41">
        <f t="shared" si="27"/>
        <v>0</v>
      </c>
      <c r="AN41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</v>
      </c>
      <c r="AT41">
        <f t="shared" si="33"/>
        <v>0</v>
      </c>
      <c r="AU41">
        <f t="shared" si="34"/>
        <v>0</v>
      </c>
      <c r="AV41">
        <f t="shared" si="35"/>
        <v>0</v>
      </c>
      <c r="AX41">
        <f t="shared" si="36"/>
        <v>0</v>
      </c>
      <c r="AY41">
        <f t="shared" si="37"/>
        <v>0</v>
      </c>
      <c r="AZ41">
        <f t="shared" si="38"/>
        <v>32</v>
      </c>
      <c r="BA41">
        <f t="shared" si="39"/>
        <v>0</v>
      </c>
      <c r="BB41">
        <f t="shared" si="40"/>
        <v>0</v>
      </c>
      <c r="BC41">
        <f t="shared" si="41"/>
        <v>0</v>
      </c>
      <c r="BD41">
        <f t="shared" si="42"/>
        <v>0</v>
      </c>
      <c r="BF41">
        <f t="shared" si="43"/>
        <v>0</v>
      </c>
      <c r="BG41">
        <f t="shared" si="44"/>
        <v>0</v>
      </c>
      <c r="BH41">
        <f t="shared" si="45"/>
        <v>0</v>
      </c>
      <c r="BI41">
        <f t="shared" si="46"/>
        <v>0</v>
      </c>
      <c r="BJ41">
        <f t="shared" si="47"/>
        <v>0</v>
      </c>
      <c r="BK41">
        <f t="shared" si="48"/>
        <v>0</v>
      </c>
      <c r="BL41">
        <f t="shared" si="49"/>
        <v>0</v>
      </c>
      <c r="BM41" s="10"/>
      <c r="BN41">
        <f t="shared" si="50"/>
        <v>40</v>
      </c>
      <c r="BO41">
        <f t="shared" si="51"/>
        <v>7</v>
      </c>
      <c r="BP41" s="10"/>
    </row>
    <row r="42" spans="9:68" ht="12.75">
      <c r="I42" s="7"/>
      <c r="BM42" s="10"/>
      <c r="BP42" s="10"/>
    </row>
    <row r="43" spans="2:68" ht="12.75">
      <c r="B43" s="6">
        <f aca="true" t="shared" si="52" ref="B43:H43">SUM(B2:B42)</f>
        <v>820</v>
      </c>
      <c r="C43" s="6">
        <f t="shared" si="52"/>
        <v>820</v>
      </c>
      <c r="D43" s="6">
        <f t="shared" si="52"/>
        <v>820</v>
      </c>
      <c r="E43" s="6">
        <f t="shared" si="52"/>
        <v>820</v>
      </c>
      <c r="F43" s="6">
        <f t="shared" si="52"/>
        <v>820</v>
      </c>
      <c r="G43" s="6">
        <f t="shared" si="52"/>
        <v>820</v>
      </c>
      <c r="H43" s="6">
        <f t="shared" si="52"/>
        <v>820</v>
      </c>
      <c r="I43" s="7"/>
      <c r="J43" s="2">
        <f aca="true" t="shared" si="53" ref="J43:AO43">SUM(J2:J42)</f>
        <v>0</v>
      </c>
      <c r="K43" s="2">
        <f t="shared" si="53"/>
        <v>36</v>
      </c>
      <c r="L43" s="2">
        <f t="shared" si="53"/>
        <v>36</v>
      </c>
      <c r="M43" s="2">
        <f t="shared" si="53"/>
        <v>0</v>
      </c>
      <c r="N43" s="2">
        <f t="shared" si="53"/>
        <v>72</v>
      </c>
      <c r="O43" s="2">
        <f t="shared" si="53"/>
        <v>0</v>
      </c>
      <c r="P43" s="2">
        <f t="shared" si="53"/>
        <v>0</v>
      </c>
      <c r="Q43" s="2">
        <f t="shared" si="53"/>
        <v>0</v>
      </c>
      <c r="R43" s="2">
        <f t="shared" si="53"/>
        <v>0</v>
      </c>
      <c r="S43" s="2">
        <f t="shared" si="53"/>
        <v>0</v>
      </c>
      <c r="T43" s="2">
        <f t="shared" si="53"/>
        <v>102</v>
      </c>
      <c r="U43" s="2">
        <f t="shared" si="53"/>
        <v>0</v>
      </c>
      <c r="V43" s="2">
        <f t="shared" si="53"/>
        <v>0</v>
      </c>
      <c r="W43" s="2">
        <f t="shared" si="53"/>
        <v>0</v>
      </c>
      <c r="X43" s="2">
        <f t="shared" si="53"/>
        <v>0</v>
      </c>
      <c r="Y43" s="2">
        <f t="shared" si="53"/>
        <v>0</v>
      </c>
      <c r="Z43" s="2">
        <f t="shared" si="53"/>
        <v>32</v>
      </c>
      <c r="AA43" s="2">
        <f t="shared" si="53"/>
        <v>0</v>
      </c>
      <c r="AB43" s="2">
        <f t="shared" si="53"/>
        <v>69</v>
      </c>
      <c r="AC43" s="2">
        <f t="shared" si="53"/>
        <v>43</v>
      </c>
      <c r="AD43" s="2">
        <f t="shared" si="53"/>
        <v>0</v>
      </c>
      <c r="AE43" s="2">
        <f t="shared" si="53"/>
        <v>36</v>
      </c>
      <c r="AF43" s="2">
        <f t="shared" si="53"/>
        <v>0</v>
      </c>
      <c r="AG43" s="2">
        <f t="shared" si="53"/>
        <v>0</v>
      </c>
      <c r="AH43" s="2">
        <f t="shared" si="53"/>
        <v>31</v>
      </c>
      <c r="AI43" s="2">
        <f t="shared" si="53"/>
        <v>0</v>
      </c>
      <c r="AJ43" s="2">
        <f t="shared" si="53"/>
        <v>0</v>
      </c>
      <c r="AK43" s="2">
        <f t="shared" si="53"/>
        <v>0</v>
      </c>
      <c r="AL43" s="2">
        <f t="shared" si="53"/>
        <v>36</v>
      </c>
      <c r="AM43" s="2">
        <f t="shared" si="53"/>
        <v>0</v>
      </c>
      <c r="AN43" s="2">
        <f t="shared" si="53"/>
        <v>32</v>
      </c>
      <c r="AO43" s="2">
        <f t="shared" si="53"/>
        <v>0</v>
      </c>
      <c r="AP43" s="2">
        <f aca="true" t="shared" si="54" ref="AP43:BL43">SUM(AP2:AP42)</f>
        <v>32</v>
      </c>
      <c r="AQ43" s="2">
        <f t="shared" si="54"/>
        <v>0</v>
      </c>
      <c r="AR43" s="2">
        <f t="shared" si="54"/>
        <v>0</v>
      </c>
      <c r="AS43" s="2">
        <f t="shared" si="54"/>
        <v>0</v>
      </c>
      <c r="AT43" s="2">
        <f t="shared" si="54"/>
        <v>102</v>
      </c>
      <c r="AU43" s="2">
        <f t="shared" si="54"/>
        <v>0</v>
      </c>
      <c r="AV43" s="2">
        <f t="shared" si="54"/>
        <v>31</v>
      </c>
      <c r="AW43" s="2">
        <f t="shared" si="54"/>
        <v>0</v>
      </c>
      <c r="AX43" s="2">
        <f t="shared" si="54"/>
        <v>23</v>
      </c>
      <c r="AY43" s="2">
        <f t="shared" si="54"/>
        <v>0</v>
      </c>
      <c r="AZ43" s="2">
        <f t="shared" si="54"/>
        <v>72</v>
      </c>
      <c r="BA43" s="2">
        <f t="shared" si="54"/>
        <v>0</v>
      </c>
      <c r="BB43" s="2">
        <f t="shared" si="54"/>
        <v>69</v>
      </c>
      <c r="BC43" s="2">
        <f t="shared" si="54"/>
        <v>0</v>
      </c>
      <c r="BD43" s="2">
        <f t="shared" si="54"/>
        <v>32</v>
      </c>
      <c r="BE43" s="2">
        <f t="shared" si="54"/>
        <v>0</v>
      </c>
      <c r="BF43" s="2">
        <f t="shared" si="54"/>
        <v>0</v>
      </c>
      <c r="BG43" s="2">
        <f t="shared" si="54"/>
        <v>0</v>
      </c>
      <c r="BH43" s="2">
        <f t="shared" si="54"/>
        <v>0</v>
      </c>
      <c r="BI43" s="2">
        <f t="shared" si="54"/>
        <v>43</v>
      </c>
      <c r="BJ43" s="2">
        <f t="shared" si="54"/>
        <v>0</v>
      </c>
      <c r="BK43" s="2">
        <f t="shared" si="54"/>
        <v>0</v>
      </c>
      <c r="BL43" s="2">
        <f t="shared" si="54"/>
        <v>23</v>
      </c>
      <c r="BM43" s="10"/>
      <c r="BP43" s="10"/>
    </row>
    <row r="44" spans="9:68" ht="15.75">
      <c r="I44" s="3" t="str">
        <f>IF(SUM(J43:BL43)&gt;0,"TIRAGE A REFAIRE","OK POUR CE TIRAGE")</f>
        <v>TIRAGE A REFAIRE</v>
      </c>
      <c r="BM44" s="10"/>
      <c r="BP44" s="10"/>
    </row>
    <row r="45" spans="9:68" ht="12.75">
      <c r="I45" s="7"/>
      <c r="BM45" s="10"/>
      <c r="BP45" s="10"/>
    </row>
    <row r="46" spans="9:68" ht="12.75">
      <c r="I46" s="7"/>
      <c r="BM46" s="10"/>
      <c r="BP46" s="10"/>
    </row>
    <row r="47" spans="9:68" ht="12.75">
      <c r="I47" s="7"/>
      <c r="BM47" s="10"/>
      <c r="BP47" s="10"/>
    </row>
    <row r="48" spans="9:68" ht="12.75">
      <c r="I48" s="7"/>
      <c r="BM48" s="10"/>
      <c r="BP48" s="10"/>
    </row>
    <row r="49" spans="9:68" ht="12.75">
      <c r="I49" s="7"/>
      <c r="BM49" s="10"/>
      <c r="BP49" s="10"/>
    </row>
    <row r="50" spans="9:68" ht="12.75">
      <c r="I50" s="7"/>
      <c r="BM50" s="10"/>
      <c r="BP50" s="10"/>
    </row>
  </sheetData>
  <sheetProtection/>
  <conditionalFormatting sqref="R44:X65536 Z44:AF65536 AH44:AN65536 AP44:AV65536 AX44:BD65536 BI1 AX1:BD42 AH1:AN41 Z1:AF41 R1:X41 AP1:AP41 J42:AP42 AQ1:AV42 J44:P65536 J1:P41">
    <cfRule type="cellIs" priority="1" dxfId="1" operator="greaterThan" stopIfTrue="1">
      <formula>0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AK72"/>
  <sheetViews>
    <sheetView showGridLines="0" zoomScalePageLayoutView="0" workbookViewId="0" topLeftCell="A1">
      <selection activeCell="I4" sqref="I4"/>
    </sheetView>
  </sheetViews>
  <sheetFormatPr defaultColWidth="11.421875" defaultRowHeight="19.5" customHeight="1"/>
  <cols>
    <col min="1" max="1" width="6.7109375" style="12" customWidth="1"/>
    <col min="2" max="2" width="1.57421875" style="12" customWidth="1"/>
    <col min="3" max="4" width="6.7109375" style="12" customWidth="1"/>
    <col min="5" max="5" width="1.57421875" style="12" customWidth="1"/>
    <col min="6" max="7" width="6.7109375" style="12" customWidth="1"/>
    <col min="8" max="8" width="1.57421875" style="12" customWidth="1"/>
    <col min="9" max="10" width="6.7109375" style="12" customWidth="1"/>
    <col min="11" max="11" width="1.57421875" style="12" customWidth="1"/>
    <col min="12" max="13" width="6.7109375" style="12" customWidth="1"/>
    <col min="14" max="14" width="1.57421875" style="12" customWidth="1"/>
    <col min="15" max="16" width="6.7109375" style="12" customWidth="1"/>
    <col min="17" max="17" width="1.57421875" style="12" customWidth="1"/>
    <col min="18" max="19" width="6.7109375" style="12" customWidth="1"/>
    <col min="20" max="20" width="1.57421875" style="12" customWidth="1"/>
    <col min="21" max="21" width="6.7109375" style="12" customWidth="1"/>
    <col min="22" max="24" width="4.28125" style="12" customWidth="1"/>
    <col min="25" max="37" width="4.28125" style="12" bestFit="1" customWidth="1"/>
    <col min="38" max="16384" width="11.421875" style="12" customWidth="1"/>
  </cols>
  <sheetData>
    <row r="1" spans="1:23" ht="39.75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W1" s="32"/>
    </row>
    <row r="2" spans="23:37" ht="19.5" customHeight="1">
      <c r="W2" s="32"/>
      <c r="X2" s="82" t="s">
        <v>75</v>
      </c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ht="19.5" customHeight="1">
      <c r="A3" s="29"/>
      <c r="B3" s="30" t="s">
        <v>17</v>
      </c>
      <c r="C3" s="28"/>
      <c r="D3" s="29"/>
      <c r="E3" s="30" t="s">
        <v>18</v>
      </c>
      <c r="F3" s="28"/>
      <c r="G3" s="29"/>
      <c r="H3" s="30" t="s">
        <v>19</v>
      </c>
      <c r="I3" s="28"/>
      <c r="J3" s="29"/>
      <c r="K3" s="30" t="s">
        <v>20</v>
      </c>
      <c r="L3" s="28"/>
      <c r="M3" s="29"/>
      <c r="N3" s="30" t="s">
        <v>21</v>
      </c>
      <c r="O3" s="28"/>
      <c r="P3" s="29"/>
      <c r="Q3" s="30" t="s">
        <v>22</v>
      </c>
      <c r="R3" s="28"/>
      <c r="S3" s="29"/>
      <c r="T3" s="30" t="s">
        <v>23</v>
      </c>
      <c r="U3" s="28"/>
      <c r="V3" s="21" t="s">
        <v>74</v>
      </c>
      <c r="W3" s="32"/>
      <c r="X3" s="21" t="s">
        <v>60</v>
      </c>
      <c r="Y3" s="21" t="s">
        <v>61</v>
      </c>
      <c r="Z3" s="21" t="s">
        <v>62</v>
      </c>
      <c r="AA3" s="21" t="s">
        <v>63</v>
      </c>
      <c r="AB3" s="21" t="s">
        <v>64</v>
      </c>
      <c r="AC3" s="21" t="s">
        <v>65</v>
      </c>
      <c r="AD3" s="21" t="s">
        <v>66</v>
      </c>
      <c r="AE3" s="21" t="s">
        <v>67</v>
      </c>
      <c r="AF3" s="21" t="s">
        <v>68</v>
      </c>
      <c r="AG3" s="21" t="s">
        <v>69</v>
      </c>
      <c r="AH3" s="21" t="s">
        <v>70</v>
      </c>
      <c r="AI3" s="21" t="s">
        <v>71</v>
      </c>
      <c r="AJ3" s="21" t="s">
        <v>72</v>
      </c>
      <c r="AK3" s="21" t="s">
        <v>73</v>
      </c>
    </row>
    <row r="4" spans="1:37" ht="19.5" customHeight="1">
      <c r="A4" s="27">
        <v>1</v>
      </c>
      <c r="B4" s="25" t="s">
        <v>58</v>
      </c>
      <c r="C4" s="26" t="e">
        <f>VLOOKUP(A4,#REF!,2)</f>
        <v>#REF!</v>
      </c>
      <c r="D4" s="27">
        <v>25</v>
      </c>
      <c r="E4" s="25" t="s">
        <v>58</v>
      </c>
      <c r="F4" s="26" t="e">
        <f>VLOOKUP(D4,#REF!,3)</f>
        <v>#REF!</v>
      </c>
      <c r="G4" s="27">
        <v>22</v>
      </c>
      <c r="H4" s="25" t="s">
        <v>58</v>
      </c>
      <c r="I4" s="26" t="e">
        <f>VLOOKUP(G4,#REF!,4)</f>
        <v>#REF!</v>
      </c>
      <c r="J4" s="27">
        <v>14</v>
      </c>
      <c r="K4" s="25" t="s">
        <v>58</v>
      </c>
      <c r="L4" s="26" t="e">
        <f>VLOOKUP(J4,#REF!,5)</f>
        <v>#REF!</v>
      </c>
      <c r="M4" s="27">
        <v>7</v>
      </c>
      <c r="N4" s="25" t="s">
        <v>58</v>
      </c>
      <c r="O4" s="26" t="e">
        <f>VLOOKUP(M4,#REF!,6)</f>
        <v>#REF!</v>
      </c>
      <c r="P4" s="27">
        <v>4</v>
      </c>
      <c r="Q4" s="25" t="s">
        <v>58</v>
      </c>
      <c r="R4" s="26" t="e">
        <f>VLOOKUP(P4,#REF!,7)</f>
        <v>#REF!</v>
      </c>
      <c r="S4" s="27">
        <v>3</v>
      </c>
      <c r="T4" s="25" t="s">
        <v>58</v>
      </c>
      <c r="U4" s="26" t="e">
        <f>VLOOKUP(S4,#REF!,8)</f>
        <v>#REF!</v>
      </c>
      <c r="V4" s="23">
        <v>1</v>
      </c>
      <c r="W4" s="32"/>
      <c r="X4" s="31">
        <f aca="true" t="shared" si="0" ref="X4:X23">COUNTIF(A4:U4,A4)</f>
        <v>1</v>
      </c>
      <c r="Y4" s="31">
        <f aca="true" t="shared" si="1" ref="Y4:Y23">COUNTIF(A4:U4,C4)</f>
        <v>7</v>
      </c>
      <c r="Z4" s="31">
        <f aca="true" t="shared" si="2" ref="Z4:Z23">COUNTIF(A4:U4,D4)</f>
        <v>1</v>
      </c>
      <c r="AA4" s="31">
        <f aca="true" t="shared" si="3" ref="AA4:AA23">COUNTIF(A4:U4,F4)</f>
        <v>7</v>
      </c>
      <c r="AB4" s="31">
        <f aca="true" t="shared" si="4" ref="AB4:AB23">COUNTIF(A4:U4,G4)</f>
        <v>1</v>
      </c>
      <c r="AC4" s="31">
        <f aca="true" t="shared" si="5" ref="AC4:AC23">COUNTIF(A4:U4,I4)</f>
        <v>7</v>
      </c>
      <c r="AD4" s="31">
        <f aca="true" t="shared" si="6" ref="AD4:AD23">COUNTIF(A4:U4,J4)</f>
        <v>1</v>
      </c>
      <c r="AE4" s="31">
        <f aca="true" t="shared" si="7" ref="AE4:AE23">COUNTIF(A4:U4,L4)</f>
        <v>7</v>
      </c>
      <c r="AF4" s="31">
        <f aca="true" t="shared" si="8" ref="AF4:AF23">COUNTIF(A4:U4,M4)</f>
        <v>1</v>
      </c>
      <c r="AG4" s="31">
        <f aca="true" t="shared" si="9" ref="AG4:AG23">COUNTIF(A4:U4,O4)</f>
        <v>7</v>
      </c>
      <c r="AH4" s="31">
        <f aca="true" t="shared" si="10" ref="AH4:AH23">COUNTIF(A4:U4,P4)</f>
        <v>1</v>
      </c>
      <c r="AI4" s="31">
        <f aca="true" t="shared" si="11" ref="AI4:AI23">COUNTIF(A4:U4,R4)</f>
        <v>7</v>
      </c>
      <c r="AJ4" s="31">
        <f aca="true" t="shared" si="12" ref="AJ4:AJ23">COUNTIF(A4:U4,S4)</f>
        <v>1</v>
      </c>
      <c r="AK4" s="31">
        <f aca="true" t="shared" si="13" ref="AK4:AK23">COUNTIF(A4:U4,U4)</f>
        <v>7</v>
      </c>
    </row>
    <row r="5" spans="1:37" ht="19.5" customHeight="1">
      <c r="A5" s="27">
        <v>2</v>
      </c>
      <c r="B5" s="25" t="s">
        <v>58</v>
      </c>
      <c r="C5" s="26" t="e">
        <f>VLOOKUP(A5,#REF!,2)</f>
        <v>#REF!</v>
      </c>
      <c r="D5" s="27">
        <v>27</v>
      </c>
      <c r="E5" s="25" t="s">
        <v>58</v>
      </c>
      <c r="F5" s="26" t="e">
        <f>VLOOKUP(D5,#REF!,3)</f>
        <v>#REF!</v>
      </c>
      <c r="G5" s="27">
        <v>23</v>
      </c>
      <c r="H5" s="25" t="s">
        <v>58</v>
      </c>
      <c r="I5" s="26" t="e">
        <f>VLOOKUP(G5,#REF!,4)</f>
        <v>#REF!</v>
      </c>
      <c r="J5" s="27">
        <v>15</v>
      </c>
      <c r="K5" s="25" t="s">
        <v>58</v>
      </c>
      <c r="L5" s="26" t="e">
        <f>VLOOKUP(J5,#REF!,5)</f>
        <v>#REF!</v>
      </c>
      <c r="M5" s="27">
        <v>10</v>
      </c>
      <c r="N5" s="25" t="s">
        <v>58</v>
      </c>
      <c r="O5" s="26" t="e">
        <f>VLOOKUP(M5,#REF!,6)</f>
        <v>#REF!</v>
      </c>
      <c r="P5" s="27">
        <v>5</v>
      </c>
      <c r="Q5" s="25" t="s">
        <v>58</v>
      </c>
      <c r="R5" s="26" t="e">
        <f>VLOOKUP(P5,#REF!,7)</f>
        <v>#REF!</v>
      </c>
      <c r="S5" s="27">
        <v>4</v>
      </c>
      <c r="T5" s="25" t="s">
        <v>58</v>
      </c>
      <c r="U5" s="26" t="e">
        <f>VLOOKUP(S5,#REF!,8)</f>
        <v>#REF!</v>
      </c>
      <c r="V5" s="23">
        <v>2</v>
      </c>
      <c r="W5" s="32"/>
      <c r="X5" s="31">
        <f t="shared" si="0"/>
        <v>1</v>
      </c>
      <c r="Y5" s="31">
        <f t="shared" si="1"/>
        <v>7</v>
      </c>
      <c r="Z5" s="31">
        <f t="shared" si="2"/>
        <v>1</v>
      </c>
      <c r="AA5" s="31">
        <f t="shared" si="3"/>
        <v>7</v>
      </c>
      <c r="AB5" s="31">
        <f t="shared" si="4"/>
        <v>1</v>
      </c>
      <c r="AC5" s="31">
        <f t="shared" si="5"/>
        <v>7</v>
      </c>
      <c r="AD5" s="31">
        <f t="shared" si="6"/>
        <v>1</v>
      </c>
      <c r="AE5" s="31">
        <f t="shared" si="7"/>
        <v>7</v>
      </c>
      <c r="AF5" s="31">
        <f t="shared" si="8"/>
        <v>1</v>
      </c>
      <c r="AG5" s="31">
        <f t="shared" si="9"/>
        <v>7</v>
      </c>
      <c r="AH5" s="31">
        <f t="shared" si="10"/>
        <v>1</v>
      </c>
      <c r="AI5" s="31">
        <f t="shared" si="11"/>
        <v>7</v>
      </c>
      <c r="AJ5" s="31">
        <f t="shared" si="12"/>
        <v>1</v>
      </c>
      <c r="AK5" s="31">
        <f t="shared" si="13"/>
        <v>7</v>
      </c>
    </row>
    <row r="6" spans="1:37" ht="19.5" customHeight="1">
      <c r="A6" s="27">
        <v>3</v>
      </c>
      <c r="B6" s="25" t="s">
        <v>58</v>
      </c>
      <c r="C6" s="26" t="e">
        <f>VLOOKUP(A6,#REF!,2)</f>
        <v>#REF!</v>
      </c>
      <c r="D6" s="27">
        <v>30</v>
      </c>
      <c r="E6" s="25" t="s">
        <v>58</v>
      </c>
      <c r="F6" s="26" t="e">
        <f>VLOOKUP(D6,#REF!,3)</f>
        <v>#REF!</v>
      </c>
      <c r="G6" s="27">
        <v>26</v>
      </c>
      <c r="H6" s="25" t="s">
        <v>58</v>
      </c>
      <c r="I6" s="26" t="e">
        <f>VLOOKUP(G6,#REF!,4)</f>
        <v>#REF!</v>
      </c>
      <c r="J6" s="27">
        <v>20</v>
      </c>
      <c r="K6" s="25" t="s">
        <v>58</v>
      </c>
      <c r="L6" s="26" t="e">
        <f>VLOOKUP(J6,#REF!,5)</f>
        <v>#REF!</v>
      </c>
      <c r="M6" s="27">
        <v>8</v>
      </c>
      <c r="N6" s="25" t="s">
        <v>58</v>
      </c>
      <c r="O6" s="26" t="e">
        <f>VLOOKUP(M6,#REF!,6)</f>
        <v>#REF!</v>
      </c>
      <c r="P6" s="27">
        <v>7</v>
      </c>
      <c r="Q6" s="25" t="s">
        <v>58</v>
      </c>
      <c r="R6" s="26" t="e">
        <f>VLOOKUP(P6,#REF!,7)</f>
        <v>#REF!</v>
      </c>
      <c r="S6" s="27">
        <v>5</v>
      </c>
      <c r="T6" s="25" t="s">
        <v>58</v>
      </c>
      <c r="U6" s="26" t="e">
        <f>VLOOKUP(S6,#REF!,8)</f>
        <v>#REF!</v>
      </c>
      <c r="V6" s="23">
        <v>3</v>
      </c>
      <c r="W6" s="32"/>
      <c r="X6" s="31">
        <f t="shared" si="0"/>
        <v>1</v>
      </c>
      <c r="Y6" s="31">
        <f t="shared" si="1"/>
        <v>7</v>
      </c>
      <c r="Z6" s="31">
        <f t="shared" si="2"/>
        <v>1</v>
      </c>
      <c r="AA6" s="31">
        <f t="shared" si="3"/>
        <v>7</v>
      </c>
      <c r="AB6" s="31">
        <f t="shared" si="4"/>
        <v>1</v>
      </c>
      <c r="AC6" s="31">
        <f t="shared" si="5"/>
        <v>7</v>
      </c>
      <c r="AD6" s="31">
        <f t="shared" si="6"/>
        <v>1</v>
      </c>
      <c r="AE6" s="31">
        <f t="shared" si="7"/>
        <v>7</v>
      </c>
      <c r="AF6" s="31">
        <f t="shared" si="8"/>
        <v>1</v>
      </c>
      <c r="AG6" s="31">
        <f t="shared" si="9"/>
        <v>7</v>
      </c>
      <c r="AH6" s="31">
        <f t="shared" si="10"/>
        <v>1</v>
      </c>
      <c r="AI6" s="31">
        <f t="shared" si="11"/>
        <v>7</v>
      </c>
      <c r="AJ6" s="31">
        <f t="shared" si="12"/>
        <v>1</v>
      </c>
      <c r="AK6" s="31">
        <f t="shared" si="13"/>
        <v>7</v>
      </c>
    </row>
    <row r="7" spans="1:37" ht="19.5" customHeight="1">
      <c r="A7" s="27">
        <v>4</v>
      </c>
      <c r="B7" s="25" t="s">
        <v>58</v>
      </c>
      <c r="C7" s="26" t="e">
        <f>VLOOKUP(A7,#REF!,2)</f>
        <v>#REF!</v>
      </c>
      <c r="D7" s="27">
        <v>1</v>
      </c>
      <c r="E7" s="25" t="s">
        <v>58</v>
      </c>
      <c r="F7" s="26" t="e">
        <f>VLOOKUP(D7,#REF!,3)</f>
        <v>#REF!</v>
      </c>
      <c r="G7" s="27">
        <v>31</v>
      </c>
      <c r="H7" s="25" t="s">
        <v>58</v>
      </c>
      <c r="I7" s="26" t="e">
        <f>VLOOKUP(G7,#REF!,4)</f>
        <v>#REF!</v>
      </c>
      <c r="J7" s="27">
        <v>21</v>
      </c>
      <c r="K7" s="25" t="s">
        <v>58</v>
      </c>
      <c r="L7" s="26" t="e">
        <f>VLOOKUP(J7,#REF!,5)</f>
        <v>#REF!</v>
      </c>
      <c r="M7" s="27">
        <v>9</v>
      </c>
      <c r="N7" s="25" t="s">
        <v>58</v>
      </c>
      <c r="O7" s="26" t="e">
        <f>VLOOKUP(M7,#REF!,6)</f>
        <v>#REF!</v>
      </c>
      <c r="P7" s="27">
        <v>8</v>
      </c>
      <c r="Q7" s="25" t="s">
        <v>58</v>
      </c>
      <c r="R7" s="26" t="e">
        <f>VLOOKUP(P7,#REF!,7)</f>
        <v>#REF!</v>
      </c>
      <c r="S7" s="27">
        <v>6</v>
      </c>
      <c r="T7" s="25" t="s">
        <v>58</v>
      </c>
      <c r="U7" s="26" t="e">
        <f>VLOOKUP(S7,#REF!,8)</f>
        <v>#REF!</v>
      </c>
      <c r="V7" s="23">
        <v>4</v>
      </c>
      <c r="W7" s="32"/>
      <c r="X7" s="31">
        <f t="shared" si="0"/>
        <v>1</v>
      </c>
      <c r="Y7" s="31">
        <f t="shared" si="1"/>
        <v>7</v>
      </c>
      <c r="Z7" s="31">
        <f t="shared" si="2"/>
        <v>1</v>
      </c>
      <c r="AA7" s="31">
        <f t="shared" si="3"/>
        <v>7</v>
      </c>
      <c r="AB7" s="31">
        <f t="shared" si="4"/>
        <v>1</v>
      </c>
      <c r="AC7" s="31">
        <f t="shared" si="5"/>
        <v>7</v>
      </c>
      <c r="AD7" s="31">
        <f t="shared" si="6"/>
        <v>1</v>
      </c>
      <c r="AE7" s="31">
        <f t="shared" si="7"/>
        <v>7</v>
      </c>
      <c r="AF7" s="31">
        <f t="shared" si="8"/>
        <v>1</v>
      </c>
      <c r="AG7" s="31">
        <f t="shared" si="9"/>
        <v>7</v>
      </c>
      <c r="AH7" s="31">
        <f t="shared" si="10"/>
        <v>1</v>
      </c>
      <c r="AI7" s="31">
        <f t="shared" si="11"/>
        <v>7</v>
      </c>
      <c r="AJ7" s="31">
        <f t="shared" si="12"/>
        <v>1</v>
      </c>
      <c r="AK7" s="31">
        <f t="shared" si="13"/>
        <v>7</v>
      </c>
    </row>
    <row r="8" spans="1:37" ht="19.5" customHeight="1">
      <c r="A8" s="27">
        <v>5</v>
      </c>
      <c r="B8" s="25" t="s">
        <v>58</v>
      </c>
      <c r="C8" s="26" t="e">
        <f>VLOOKUP(A8,#REF!,2)</f>
        <v>#REF!</v>
      </c>
      <c r="D8" s="27">
        <v>2</v>
      </c>
      <c r="E8" s="25" t="s">
        <v>58</v>
      </c>
      <c r="F8" s="26" t="e">
        <f>VLOOKUP(D8,#REF!,3)</f>
        <v>#REF!</v>
      </c>
      <c r="G8" s="27">
        <v>27</v>
      </c>
      <c r="H8" s="25" t="s">
        <v>58</v>
      </c>
      <c r="I8" s="26" t="e">
        <f>VLOOKUP(G8,#REF!,4)</f>
        <v>#REF!</v>
      </c>
      <c r="J8" s="27">
        <v>19</v>
      </c>
      <c r="K8" s="25" t="s">
        <v>58</v>
      </c>
      <c r="L8" s="26" t="e">
        <f>VLOOKUP(J8,#REF!,5)</f>
        <v>#REF!</v>
      </c>
      <c r="M8" s="27">
        <v>11</v>
      </c>
      <c r="N8" s="25" t="s">
        <v>58</v>
      </c>
      <c r="O8" s="26" t="e">
        <f>VLOOKUP(M8,#REF!,6)</f>
        <v>#REF!</v>
      </c>
      <c r="P8" s="27">
        <v>9</v>
      </c>
      <c r="Q8" s="25" t="s">
        <v>58</v>
      </c>
      <c r="R8" s="26" t="e">
        <f>VLOOKUP(P8,#REF!,7)</f>
        <v>#REF!</v>
      </c>
      <c r="S8" s="27">
        <v>8</v>
      </c>
      <c r="T8" s="25" t="s">
        <v>58</v>
      </c>
      <c r="U8" s="26" t="e">
        <f>VLOOKUP(S8,#REF!,8)</f>
        <v>#REF!</v>
      </c>
      <c r="V8" s="23">
        <v>5</v>
      </c>
      <c r="W8" s="32"/>
      <c r="X8" s="31">
        <f t="shared" si="0"/>
        <v>1</v>
      </c>
      <c r="Y8" s="31">
        <f t="shared" si="1"/>
        <v>7</v>
      </c>
      <c r="Z8" s="31">
        <f t="shared" si="2"/>
        <v>1</v>
      </c>
      <c r="AA8" s="31">
        <f t="shared" si="3"/>
        <v>7</v>
      </c>
      <c r="AB8" s="31">
        <f t="shared" si="4"/>
        <v>1</v>
      </c>
      <c r="AC8" s="31">
        <f t="shared" si="5"/>
        <v>7</v>
      </c>
      <c r="AD8" s="31">
        <f t="shared" si="6"/>
        <v>1</v>
      </c>
      <c r="AE8" s="31">
        <f t="shared" si="7"/>
        <v>7</v>
      </c>
      <c r="AF8" s="31">
        <f t="shared" si="8"/>
        <v>1</v>
      </c>
      <c r="AG8" s="31">
        <f t="shared" si="9"/>
        <v>7</v>
      </c>
      <c r="AH8" s="31">
        <f t="shared" si="10"/>
        <v>1</v>
      </c>
      <c r="AI8" s="31">
        <f t="shared" si="11"/>
        <v>7</v>
      </c>
      <c r="AJ8" s="31">
        <f t="shared" si="12"/>
        <v>1</v>
      </c>
      <c r="AK8" s="31">
        <f t="shared" si="13"/>
        <v>7</v>
      </c>
    </row>
    <row r="9" spans="1:37" ht="19.5" customHeight="1">
      <c r="A9" s="27">
        <v>6</v>
      </c>
      <c r="B9" s="25" t="s">
        <v>58</v>
      </c>
      <c r="C9" s="26" t="e">
        <f>VLOOKUP(A9,#REF!,2)</f>
        <v>#REF!</v>
      </c>
      <c r="D9" s="27">
        <v>3</v>
      </c>
      <c r="E9" s="25" t="s">
        <v>58</v>
      </c>
      <c r="F9" s="26" t="e">
        <f>VLOOKUP(D9,#REF!,3)</f>
        <v>#REF!</v>
      </c>
      <c r="G9" s="27">
        <v>34</v>
      </c>
      <c r="H9" s="25" t="s">
        <v>58</v>
      </c>
      <c r="I9" s="26" t="e">
        <f>VLOOKUP(G9,#REF!,4)</f>
        <v>#REF!</v>
      </c>
      <c r="J9" s="27">
        <v>22</v>
      </c>
      <c r="K9" s="25" t="s">
        <v>58</v>
      </c>
      <c r="L9" s="26" t="e">
        <f>VLOOKUP(J9,#REF!,5)</f>
        <v>#REF!</v>
      </c>
      <c r="M9" s="27">
        <v>12</v>
      </c>
      <c r="N9" s="25" t="s">
        <v>58</v>
      </c>
      <c r="O9" s="26" t="e">
        <f>VLOOKUP(M9,#REF!,6)</f>
        <v>#REF!</v>
      </c>
      <c r="P9" s="27">
        <v>15</v>
      </c>
      <c r="Q9" s="25" t="s">
        <v>58</v>
      </c>
      <c r="R9" s="26" t="e">
        <f>VLOOKUP(P9,#REF!,7)</f>
        <v>#REF!</v>
      </c>
      <c r="S9" s="27">
        <v>9</v>
      </c>
      <c r="T9" s="25" t="s">
        <v>58</v>
      </c>
      <c r="U9" s="26" t="e">
        <f>VLOOKUP(S9,#REF!,8)</f>
        <v>#REF!</v>
      </c>
      <c r="V9" s="23">
        <v>6</v>
      </c>
      <c r="W9" s="32"/>
      <c r="X9" s="31">
        <f t="shared" si="0"/>
        <v>1</v>
      </c>
      <c r="Y9" s="31">
        <f t="shared" si="1"/>
        <v>7</v>
      </c>
      <c r="Z9" s="31">
        <f t="shared" si="2"/>
        <v>1</v>
      </c>
      <c r="AA9" s="31">
        <f t="shared" si="3"/>
        <v>7</v>
      </c>
      <c r="AB9" s="31">
        <f t="shared" si="4"/>
        <v>1</v>
      </c>
      <c r="AC9" s="31">
        <f t="shared" si="5"/>
        <v>7</v>
      </c>
      <c r="AD9" s="31">
        <f t="shared" si="6"/>
        <v>1</v>
      </c>
      <c r="AE9" s="31">
        <f t="shared" si="7"/>
        <v>7</v>
      </c>
      <c r="AF9" s="31">
        <f t="shared" si="8"/>
        <v>1</v>
      </c>
      <c r="AG9" s="31">
        <f t="shared" si="9"/>
        <v>7</v>
      </c>
      <c r="AH9" s="31">
        <f t="shared" si="10"/>
        <v>1</v>
      </c>
      <c r="AI9" s="31">
        <f t="shared" si="11"/>
        <v>7</v>
      </c>
      <c r="AJ9" s="31">
        <f t="shared" si="12"/>
        <v>1</v>
      </c>
      <c r="AK9" s="31">
        <f t="shared" si="13"/>
        <v>7</v>
      </c>
    </row>
    <row r="10" spans="1:37" ht="19.5" customHeight="1">
      <c r="A10" s="27">
        <v>7</v>
      </c>
      <c r="B10" s="25" t="s">
        <v>58</v>
      </c>
      <c r="C10" s="26" t="e">
        <f>VLOOKUP(A10,#REF!,2)</f>
        <v>#REF!</v>
      </c>
      <c r="D10" s="27">
        <v>4</v>
      </c>
      <c r="E10" s="25" t="s">
        <v>58</v>
      </c>
      <c r="F10" s="26" t="e">
        <f>VLOOKUP(D10,#REF!,3)</f>
        <v>#REF!</v>
      </c>
      <c r="G10" s="27">
        <v>1</v>
      </c>
      <c r="H10" s="25" t="s">
        <v>58</v>
      </c>
      <c r="I10" s="26" t="e">
        <f>VLOOKUP(G10,#REF!,4)</f>
        <v>#REF!</v>
      </c>
      <c r="J10" s="27">
        <v>24</v>
      </c>
      <c r="K10" s="25" t="s">
        <v>58</v>
      </c>
      <c r="L10" s="26" t="e">
        <f>VLOOKUP(J10,#REF!,5)</f>
        <v>#REF!</v>
      </c>
      <c r="M10" s="27">
        <v>13</v>
      </c>
      <c r="N10" s="25" t="s">
        <v>58</v>
      </c>
      <c r="O10" s="26" t="e">
        <f>VLOOKUP(M10,#REF!,6)</f>
        <v>#REF!</v>
      </c>
      <c r="P10" s="27">
        <v>10</v>
      </c>
      <c r="Q10" s="25" t="s">
        <v>58</v>
      </c>
      <c r="R10" s="26" t="e">
        <f>VLOOKUP(P10,#REF!,7)</f>
        <v>#REF!</v>
      </c>
      <c r="S10" s="27">
        <v>12</v>
      </c>
      <c r="T10" s="25" t="s">
        <v>58</v>
      </c>
      <c r="U10" s="26" t="e">
        <f>VLOOKUP(S10,#REF!,8)</f>
        <v>#REF!</v>
      </c>
      <c r="V10" s="23">
        <v>7</v>
      </c>
      <c r="W10" s="32"/>
      <c r="X10" s="31">
        <f t="shared" si="0"/>
        <v>1</v>
      </c>
      <c r="Y10" s="31">
        <f t="shared" si="1"/>
        <v>7</v>
      </c>
      <c r="Z10" s="31">
        <f t="shared" si="2"/>
        <v>1</v>
      </c>
      <c r="AA10" s="31">
        <f t="shared" si="3"/>
        <v>7</v>
      </c>
      <c r="AB10" s="31">
        <f t="shared" si="4"/>
        <v>1</v>
      </c>
      <c r="AC10" s="31">
        <f t="shared" si="5"/>
        <v>7</v>
      </c>
      <c r="AD10" s="31">
        <f t="shared" si="6"/>
        <v>1</v>
      </c>
      <c r="AE10" s="31">
        <f t="shared" si="7"/>
        <v>7</v>
      </c>
      <c r="AF10" s="31">
        <f t="shared" si="8"/>
        <v>1</v>
      </c>
      <c r="AG10" s="31">
        <f t="shared" si="9"/>
        <v>7</v>
      </c>
      <c r="AH10" s="31">
        <f t="shared" si="10"/>
        <v>1</v>
      </c>
      <c r="AI10" s="31">
        <f t="shared" si="11"/>
        <v>7</v>
      </c>
      <c r="AJ10" s="31">
        <f t="shared" si="12"/>
        <v>1</v>
      </c>
      <c r="AK10" s="31">
        <f t="shared" si="13"/>
        <v>7</v>
      </c>
    </row>
    <row r="11" spans="1:37" ht="19.5" customHeight="1">
      <c r="A11" s="27">
        <v>9</v>
      </c>
      <c r="B11" s="25" t="s">
        <v>58</v>
      </c>
      <c r="C11" s="26" t="e">
        <f>VLOOKUP(A11,#REF!,2)</f>
        <v>#REF!</v>
      </c>
      <c r="D11" s="27">
        <v>5</v>
      </c>
      <c r="E11" s="25" t="s">
        <v>58</v>
      </c>
      <c r="F11" s="26" t="e">
        <f>VLOOKUP(D11,#REF!,3)</f>
        <v>#REF!</v>
      </c>
      <c r="G11" s="27">
        <v>2</v>
      </c>
      <c r="H11" s="25" t="s">
        <v>58</v>
      </c>
      <c r="I11" s="26" t="e">
        <f>VLOOKUP(G11,#REF!,4)</f>
        <v>#REF!</v>
      </c>
      <c r="J11" s="27">
        <v>27</v>
      </c>
      <c r="K11" s="25" t="s">
        <v>58</v>
      </c>
      <c r="L11" s="26" t="e">
        <f>VLOOKUP(J11,#REF!,5)</f>
        <v>#REF!</v>
      </c>
      <c r="M11" s="27">
        <v>14</v>
      </c>
      <c r="N11" s="25" t="s">
        <v>58</v>
      </c>
      <c r="O11" s="26" t="e">
        <f>VLOOKUP(M11,#REF!,6)</f>
        <v>#REF!</v>
      </c>
      <c r="P11" s="27">
        <v>17</v>
      </c>
      <c r="Q11" s="25" t="s">
        <v>58</v>
      </c>
      <c r="R11" s="26" t="e">
        <f>VLOOKUP(P11,#REF!,7)</f>
        <v>#REF!</v>
      </c>
      <c r="S11" s="27">
        <v>10</v>
      </c>
      <c r="T11" s="25" t="s">
        <v>58</v>
      </c>
      <c r="U11" s="26" t="e">
        <f>VLOOKUP(S11,#REF!,8)</f>
        <v>#REF!</v>
      </c>
      <c r="V11" s="23">
        <v>8</v>
      </c>
      <c r="W11" s="32"/>
      <c r="X11" s="31">
        <f t="shared" si="0"/>
        <v>1</v>
      </c>
      <c r="Y11" s="31">
        <f t="shared" si="1"/>
        <v>7</v>
      </c>
      <c r="Z11" s="31">
        <f t="shared" si="2"/>
        <v>1</v>
      </c>
      <c r="AA11" s="31">
        <f t="shared" si="3"/>
        <v>7</v>
      </c>
      <c r="AB11" s="31">
        <f t="shared" si="4"/>
        <v>1</v>
      </c>
      <c r="AC11" s="31">
        <f t="shared" si="5"/>
        <v>7</v>
      </c>
      <c r="AD11" s="31">
        <f t="shared" si="6"/>
        <v>1</v>
      </c>
      <c r="AE11" s="31">
        <f t="shared" si="7"/>
        <v>7</v>
      </c>
      <c r="AF11" s="31">
        <f t="shared" si="8"/>
        <v>1</v>
      </c>
      <c r="AG11" s="31">
        <f t="shared" si="9"/>
        <v>7</v>
      </c>
      <c r="AH11" s="31">
        <f t="shared" si="10"/>
        <v>1</v>
      </c>
      <c r="AI11" s="31">
        <f t="shared" si="11"/>
        <v>7</v>
      </c>
      <c r="AJ11" s="31">
        <f t="shared" si="12"/>
        <v>1</v>
      </c>
      <c r="AK11" s="31">
        <f t="shared" si="13"/>
        <v>7</v>
      </c>
    </row>
    <row r="12" spans="1:37" ht="19.5" customHeight="1">
      <c r="A12" s="27">
        <v>10</v>
      </c>
      <c r="B12" s="25" t="s">
        <v>58</v>
      </c>
      <c r="C12" s="26" t="e">
        <f>VLOOKUP(A12,#REF!,2)</f>
        <v>#REF!</v>
      </c>
      <c r="D12" s="27">
        <v>6</v>
      </c>
      <c r="E12" s="25" t="s">
        <v>58</v>
      </c>
      <c r="F12" s="26" t="e">
        <f>VLOOKUP(D12,#REF!,3)</f>
        <v>#REF!</v>
      </c>
      <c r="G12" s="27">
        <v>3</v>
      </c>
      <c r="H12" s="25" t="s">
        <v>58</v>
      </c>
      <c r="I12" s="26" t="e">
        <f>VLOOKUP(G12,#REF!,4)</f>
        <v>#REF!</v>
      </c>
      <c r="J12" s="27">
        <v>29</v>
      </c>
      <c r="K12" s="25" t="s">
        <v>58</v>
      </c>
      <c r="L12" s="26" t="e">
        <f>VLOOKUP(J12,#REF!,5)</f>
        <v>#REF!</v>
      </c>
      <c r="M12" s="27">
        <v>15</v>
      </c>
      <c r="N12" s="25" t="s">
        <v>58</v>
      </c>
      <c r="O12" s="26" t="e">
        <f>VLOOKUP(M12,#REF!,6)</f>
        <v>#REF!</v>
      </c>
      <c r="P12" s="27">
        <v>13</v>
      </c>
      <c r="Q12" s="25" t="s">
        <v>58</v>
      </c>
      <c r="R12" s="26" t="e">
        <f>VLOOKUP(P12,#REF!,7)</f>
        <v>#REF!</v>
      </c>
      <c r="S12" s="27">
        <v>16</v>
      </c>
      <c r="T12" s="25" t="s">
        <v>58</v>
      </c>
      <c r="U12" s="26" t="e">
        <f>VLOOKUP(S12,#REF!,8)</f>
        <v>#REF!</v>
      </c>
      <c r="V12" s="23">
        <v>9</v>
      </c>
      <c r="W12" s="32"/>
      <c r="X12" s="31">
        <f t="shared" si="0"/>
        <v>1</v>
      </c>
      <c r="Y12" s="31">
        <f t="shared" si="1"/>
        <v>7</v>
      </c>
      <c r="Z12" s="31">
        <f t="shared" si="2"/>
        <v>1</v>
      </c>
      <c r="AA12" s="31">
        <f t="shared" si="3"/>
        <v>7</v>
      </c>
      <c r="AB12" s="31">
        <f t="shared" si="4"/>
        <v>1</v>
      </c>
      <c r="AC12" s="31">
        <f t="shared" si="5"/>
        <v>7</v>
      </c>
      <c r="AD12" s="31">
        <f t="shared" si="6"/>
        <v>1</v>
      </c>
      <c r="AE12" s="31">
        <f t="shared" si="7"/>
        <v>7</v>
      </c>
      <c r="AF12" s="31">
        <f t="shared" si="8"/>
        <v>1</v>
      </c>
      <c r="AG12" s="31">
        <f t="shared" si="9"/>
        <v>7</v>
      </c>
      <c r="AH12" s="31">
        <f t="shared" si="10"/>
        <v>1</v>
      </c>
      <c r="AI12" s="31">
        <f t="shared" si="11"/>
        <v>7</v>
      </c>
      <c r="AJ12" s="31">
        <f t="shared" si="12"/>
        <v>1</v>
      </c>
      <c r="AK12" s="31">
        <f t="shared" si="13"/>
        <v>7</v>
      </c>
    </row>
    <row r="13" spans="1:37" ht="19.5" customHeight="1">
      <c r="A13" s="27">
        <v>11</v>
      </c>
      <c r="B13" s="25" t="s">
        <v>58</v>
      </c>
      <c r="C13" s="26" t="e">
        <f>VLOOKUP(A13,#REF!,2)</f>
        <v>#REF!</v>
      </c>
      <c r="D13" s="27">
        <v>7</v>
      </c>
      <c r="E13" s="25" t="s">
        <v>58</v>
      </c>
      <c r="F13" s="26" t="e">
        <f>VLOOKUP(D13,#REF!,3)</f>
        <v>#REF!</v>
      </c>
      <c r="G13" s="27">
        <v>4</v>
      </c>
      <c r="H13" s="25" t="s">
        <v>58</v>
      </c>
      <c r="I13" s="26" t="e">
        <f>VLOOKUP(G13,#REF!,4)</f>
        <v>#REF!</v>
      </c>
      <c r="J13" s="27">
        <v>32</v>
      </c>
      <c r="K13" s="25" t="s">
        <v>58</v>
      </c>
      <c r="L13" s="26" t="e">
        <f>VLOOKUP(J13,#REF!,5)</f>
        <v>#REF!</v>
      </c>
      <c r="M13" s="27">
        <v>16</v>
      </c>
      <c r="N13" s="25" t="s">
        <v>58</v>
      </c>
      <c r="O13" s="26" t="e">
        <f>VLOOKUP(M13,#REF!,6)</f>
        <v>#REF!</v>
      </c>
      <c r="P13" s="27">
        <v>14</v>
      </c>
      <c r="Q13" s="25" t="s">
        <v>58</v>
      </c>
      <c r="R13" s="26" t="e">
        <f>VLOOKUP(P13,#REF!,7)</f>
        <v>#REF!</v>
      </c>
      <c r="S13" s="27">
        <v>17</v>
      </c>
      <c r="T13" s="25" t="s">
        <v>58</v>
      </c>
      <c r="U13" s="26" t="e">
        <f>VLOOKUP(S13,#REF!,8)</f>
        <v>#REF!</v>
      </c>
      <c r="V13" s="23">
        <v>10</v>
      </c>
      <c r="W13" s="32"/>
      <c r="X13" s="31">
        <f t="shared" si="0"/>
        <v>1</v>
      </c>
      <c r="Y13" s="31">
        <f t="shared" si="1"/>
        <v>7</v>
      </c>
      <c r="Z13" s="31">
        <f t="shared" si="2"/>
        <v>1</v>
      </c>
      <c r="AA13" s="31">
        <f t="shared" si="3"/>
        <v>7</v>
      </c>
      <c r="AB13" s="31">
        <f t="shared" si="4"/>
        <v>1</v>
      </c>
      <c r="AC13" s="31">
        <f t="shared" si="5"/>
        <v>7</v>
      </c>
      <c r="AD13" s="31">
        <f t="shared" si="6"/>
        <v>1</v>
      </c>
      <c r="AE13" s="31">
        <f t="shared" si="7"/>
        <v>7</v>
      </c>
      <c r="AF13" s="31">
        <f t="shared" si="8"/>
        <v>1</v>
      </c>
      <c r="AG13" s="31">
        <f t="shared" si="9"/>
        <v>7</v>
      </c>
      <c r="AH13" s="31">
        <f t="shared" si="10"/>
        <v>1</v>
      </c>
      <c r="AI13" s="31">
        <f t="shared" si="11"/>
        <v>7</v>
      </c>
      <c r="AJ13" s="31">
        <f t="shared" si="12"/>
        <v>1</v>
      </c>
      <c r="AK13" s="31">
        <f t="shared" si="13"/>
        <v>7</v>
      </c>
    </row>
    <row r="14" spans="1:37" ht="19.5" customHeight="1">
      <c r="A14" s="27">
        <v>13</v>
      </c>
      <c r="B14" s="25" t="s">
        <v>58</v>
      </c>
      <c r="C14" s="26" t="e">
        <f>VLOOKUP(A14,#REF!,2)</f>
        <v>#REF!</v>
      </c>
      <c r="D14" s="27">
        <v>8</v>
      </c>
      <c r="E14" s="25" t="s">
        <v>58</v>
      </c>
      <c r="F14" s="26" t="e">
        <f>VLOOKUP(D14,#REF!,3)</f>
        <v>#REF!</v>
      </c>
      <c r="G14" s="27">
        <v>5</v>
      </c>
      <c r="H14" s="25" t="s">
        <v>58</v>
      </c>
      <c r="I14" s="26" t="e">
        <f>VLOOKUP(G14,#REF!,4)</f>
        <v>#REF!</v>
      </c>
      <c r="J14" s="27">
        <v>33</v>
      </c>
      <c r="K14" s="25" t="s">
        <v>58</v>
      </c>
      <c r="L14" s="26" t="e">
        <f>VLOOKUP(J14,#REF!,5)</f>
        <v>#REF!</v>
      </c>
      <c r="M14" s="27">
        <v>17</v>
      </c>
      <c r="N14" s="25" t="s">
        <v>58</v>
      </c>
      <c r="O14" s="26" t="e">
        <f>VLOOKUP(M14,#REF!,6)</f>
        <v>#REF!</v>
      </c>
      <c r="P14" s="27">
        <v>25</v>
      </c>
      <c r="Q14" s="25" t="s">
        <v>58</v>
      </c>
      <c r="R14" s="26" t="e">
        <f>VLOOKUP(P14,#REF!,7)</f>
        <v>#REF!</v>
      </c>
      <c r="S14" s="27">
        <v>14</v>
      </c>
      <c r="T14" s="25" t="s">
        <v>58</v>
      </c>
      <c r="U14" s="26" t="e">
        <f>VLOOKUP(S14,#REF!,8)</f>
        <v>#REF!</v>
      </c>
      <c r="V14" s="23">
        <v>11</v>
      </c>
      <c r="W14" s="32"/>
      <c r="X14" s="31">
        <f t="shared" si="0"/>
        <v>1</v>
      </c>
      <c r="Y14" s="31">
        <f t="shared" si="1"/>
        <v>7</v>
      </c>
      <c r="Z14" s="31">
        <f t="shared" si="2"/>
        <v>1</v>
      </c>
      <c r="AA14" s="31">
        <f t="shared" si="3"/>
        <v>7</v>
      </c>
      <c r="AB14" s="31">
        <f t="shared" si="4"/>
        <v>1</v>
      </c>
      <c r="AC14" s="31">
        <f t="shared" si="5"/>
        <v>7</v>
      </c>
      <c r="AD14" s="31">
        <f t="shared" si="6"/>
        <v>1</v>
      </c>
      <c r="AE14" s="31">
        <f t="shared" si="7"/>
        <v>7</v>
      </c>
      <c r="AF14" s="31">
        <f t="shared" si="8"/>
        <v>1</v>
      </c>
      <c r="AG14" s="31">
        <f t="shared" si="9"/>
        <v>7</v>
      </c>
      <c r="AH14" s="31">
        <f t="shared" si="10"/>
        <v>1</v>
      </c>
      <c r="AI14" s="31">
        <f t="shared" si="11"/>
        <v>7</v>
      </c>
      <c r="AJ14" s="31">
        <f t="shared" si="12"/>
        <v>1</v>
      </c>
      <c r="AK14" s="31">
        <f t="shared" si="13"/>
        <v>7</v>
      </c>
    </row>
    <row r="15" spans="1:37" ht="19.5" customHeight="1">
      <c r="A15" s="27">
        <v>14</v>
      </c>
      <c r="B15" s="25" t="s">
        <v>58</v>
      </c>
      <c r="C15" s="26" t="e">
        <f>VLOOKUP(A15,#REF!,2)</f>
        <v>#REF!</v>
      </c>
      <c r="D15" s="27">
        <v>10</v>
      </c>
      <c r="E15" s="25" t="s">
        <v>58</v>
      </c>
      <c r="F15" s="26" t="e">
        <f>VLOOKUP(D15,#REF!,3)</f>
        <v>#REF!</v>
      </c>
      <c r="G15" s="27">
        <v>6</v>
      </c>
      <c r="H15" s="25" t="s">
        <v>58</v>
      </c>
      <c r="I15" s="26" t="e">
        <f>VLOOKUP(G15,#REF!,4)</f>
        <v>#REF!</v>
      </c>
      <c r="J15" s="27">
        <v>1</v>
      </c>
      <c r="K15" s="25" t="s">
        <v>58</v>
      </c>
      <c r="L15" s="26" t="e">
        <f>VLOOKUP(J15,#REF!,5)</f>
        <v>#REF!</v>
      </c>
      <c r="M15" s="27">
        <v>22</v>
      </c>
      <c r="N15" s="25" t="s">
        <v>58</v>
      </c>
      <c r="O15" s="26" t="e">
        <f>VLOOKUP(M15,#REF!,6)</f>
        <v>#REF!</v>
      </c>
      <c r="P15" s="27">
        <v>19</v>
      </c>
      <c r="Q15" s="25" t="s">
        <v>58</v>
      </c>
      <c r="R15" s="26" t="e">
        <f>VLOOKUP(P15,#REF!,7)</f>
        <v>#REF!</v>
      </c>
      <c r="S15" s="27">
        <v>28</v>
      </c>
      <c r="T15" s="25" t="s">
        <v>58</v>
      </c>
      <c r="U15" s="26" t="e">
        <f>VLOOKUP(S15,#REF!,8)</f>
        <v>#REF!</v>
      </c>
      <c r="V15" s="23">
        <v>12</v>
      </c>
      <c r="W15" s="32"/>
      <c r="X15" s="31">
        <f t="shared" si="0"/>
        <v>1</v>
      </c>
      <c r="Y15" s="31">
        <f t="shared" si="1"/>
        <v>7</v>
      </c>
      <c r="Z15" s="31">
        <f t="shared" si="2"/>
        <v>1</v>
      </c>
      <c r="AA15" s="31">
        <f t="shared" si="3"/>
        <v>7</v>
      </c>
      <c r="AB15" s="31">
        <f t="shared" si="4"/>
        <v>1</v>
      </c>
      <c r="AC15" s="31">
        <f t="shared" si="5"/>
        <v>7</v>
      </c>
      <c r="AD15" s="31">
        <f t="shared" si="6"/>
        <v>1</v>
      </c>
      <c r="AE15" s="31">
        <f t="shared" si="7"/>
        <v>7</v>
      </c>
      <c r="AF15" s="31">
        <f t="shared" si="8"/>
        <v>1</v>
      </c>
      <c r="AG15" s="31">
        <f t="shared" si="9"/>
        <v>7</v>
      </c>
      <c r="AH15" s="31">
        <f t="shared" si="10"/>
        <v>1</v>
      </c>
      <c r="AI15" s="31">
        <f t="shared" si="11"/>
        <v>7</v>
      </c>
      <c r="AJ15" s="31">
        <f t="shared" si="12"/>
        <v>1</v>
      </c>
      <c r="AK15" s="31">
        <f t="shared" si="13"/>
        <v>7</v>
      </c>
    </row>
    <row r="16" spans="1:37" ht="19.5" customHeight="1">
      <c r="A16" s="27">
        <v>16</v>
      </c>
      <c r="B16" s="25" t="s">
        <v>58</v>
      </c>
      <c r="C16" s="26" t="e">
        <f>VLOOKUP(A16,#REF!,2)</f>
        <v>#REF!</v>
      </c>
      <c r="D16" s="27">
        <v>11</v>
      </c>
      <c r="E16" s="25" t="s">
        <v>58</v>
      </c>
      <c r="F16" s="26" t="e">
        <f>VLOOKUP(D16,#REF!,3)</f>
        <v>#REF!</v>
      </c>
      <c r="G16" s="27">
        <v>9</v>
      </c>
      <c r="H16" s="25" t="s">
        <v>58</v>
      </c>
      <c r="I16" s="26" t="e">
        <f>VLOOKUP(G16,#REF!,4)</f>
        <v>#REF!</v>
      </c>
      <c r="J16" s="27">
        <v>2</v>
      </c>
      <c r="K16" s="25" t="s">
        <v>58</v>
      </c>
      <c r="L16" s="26" t="e">
        <f>VLOOKUP(J16,#REF!,5)</f>
        <v>#REF!</v>
      </c>
      <c r="M16" s="27">
        <v>20</v>
      </c>
      <c r="N16" s="25" t="s">
        <v>58</v>
      </c>
      <c r="O16" s="26" t="e">
        <f>VLOOKUP(M16,#REF!,6)</f>
        <v>#REF!</v>
      </c>
      <c r="P16" s="27">
        <v>29</v>
      </c>
      <c r="Q16" s="25" t="s">
        <v>58</v>
      </c>
      <c r="R16" s="26" t="e">
        <f>VLOOKUP(P16,#REF!,7)</f>
        <v>#REF!</v>
      </c>
      <c r="S16" s="27">
        <v>19</v>
      </c>
      <c r="T16" s="25" t="s">
        <v>58</v>
      </c>
      <c r="U16" s="26" t="e">
        <f>VLOOKUP(S16,#REF!,8)</f>
        <v>#REF!</v>
      </c>
      <c r="V16" s="23">
        <v>13</v>
      </c>
      <c r="W16" s="32"/>
      <c r="X16" s="31">
        <f t="shared" si="0"/>
        <v>1</v>
      </c>
      <c r="Y16" s="31">
        <f t="shared" si="1"/>
        <v>7</v>
      </c>
      <c r="Z16" s="31">
        <f t="shared" si="2"/>
        <v>1</v>
      </c>
      <c r="AA16" s="31">
        <f t="shared" si="3"/>
        <v>7</v>
      </c>
      <c r="AB16" s="31">
        <f t="shared" si="4"/>
        <v>1</v>
      </c>
      <c r="AC16" s="31">
        <f t="shared" si="5"/>
        <v>7</v>
      </c>
      <c r="AD16" s="31">
        <f t="shared" si="6"/>
        <v>1</v>
      </c>
      <c r="AE16" s="31">
        <f t="shared" si="7"/>
        <v>7</v>
      </c>
      <c r="AF16" s="31">
        <f t="shared" si="8"/>
        <v>1</v>
      </c>
      <c r="AG16" s="31">
        <f t="shared" si="9"/>
        <v>7</v>
      </c>
      <c r="AH16" s="31">
        <f t="shared" si="10"/>
        <v>1</v>
      </c>
      <c r="AI16" s="31">
        <f t="shared" si="11"/>
        <v>7</v>
      </c>
      <c r="AJ16" s="31">
        <f t="shared" si="12"/>
        <v>1</v>
      </c>
      <c r="AK16" s="31">
        <f t="shared" si="13"/>
        <v>7</v>
      </c>
    </row>
    <row r="17" spans="1:37" ht="19.5" customHeight="1">
      <c r="A17" s="27">
        <v>17</v>
      </c>
      <c r="B17" s="25" t="s">
        <v>58</v>
      </c>
      <c r="C17" s="26" t="e">
        <f>VLOOKUP(A17,#REF!,2)</f>
        <v>#REF!</v>
      </c>
      <c r="D17" s="27">
        <v>14</v>
      </c>
      <c r="E17" s="25" t="s">
        <v>58</v>
      </c>
      <c r="F17" s="26" t="e">
        <f>VLOOKUP(D17,#REF!,3)</f>
        <v>#REF!</v>
      </c>
      <c r="G17" s="27">
        <v>7</v>
      </c>
      <c r="H17" s="25" t="s">
        <v>58</v>
      </c>
      <c r="I17" s="26" t="e">
        <f>VLOOKUP(G17,#REF!,4)</f>
        <v>#REF!</v>
      </c>
      <c r="J17" s="27">
        <v>3</v>
      </c>
      <c r="K17" s="25" t="s">
        <v>58</v>
      </c>
      <c r="L17" s="26" t="e">
        <f>VLOOKUP(J17,#REF!,5)</f>
        <v>#REF!</v>
      </c>
      <c r="M17" s="27">
        <v>28</v>
      </c>
      <c r="N17" s="25" t="s">
        <v>58</v>
      </c>
      <c r="O17" s="26" t="e">
        <f>VLOOKUP(M17,#REF!,6)</f>
        <v>#REF!</v>
      </c>
      <c r="P17" s="27">
        <v>20</v>
      </c>
      <c r="Q17" s="25" t="s">
        <v>58</v>
      </c>
      <c r="R17" s="26" t="e">
        <f>VLOOKUP(P17,#REF!,7)</f>
        <v>#REF!</v>
      </c>
      <c r="S17" s="27">
        <v>23</v>
      </c>
      <c r="T17" s="25" t="s">
        <v>58</v>
      </c>
      <c r="U17" s="26" t="e">
        <f>VLOOKUP(S17,#REF!,8)</f>
        <v>#REF!</v>
      </c>
      <c r="V17" s="23">
        <v>14</v>
      </c>
      <c r="W17" s="32"/>
      <c r="X17" s="31">
        <f t="shared" si="0"/>
        <v>1</v>
      </c>
      <c r="Y17" s="31">
        <f t="shared" si="1"/>
        <v>7</v>
      </c>
      <c r="Z17" s="31">
        <f t="shared" si="2"/>
        <v>1</v>
      </c>
      <c r="AA17" s="31">
        <f t="shared" si="3"/>
        <v>7</v>
      </c>
      <c r="AB17" s="31">
        <f t="shared" si="4"/>
        <v>1</v>
      </c>
      <c r="AC17" s="31">
        <f t="shared" si="5"/>
        <v>7</v>
      </c>
      <c r="AD17" s="31">
        <f t="shared" si="6"/>
        <v>1</v>
      </c>
      <c r="AE17" s="31">
        <f t="shared" si="7"/>
        <v>7</v>
      </c>
      <c r="AF17" s="31">
        <f t="shared" si="8"/>
        <v>1</v>
      </c>
      <c r="AG17" s="31">
        <f t="shared" si="9"/>
        <v>7</v>
      </c>
      <c r="AH17" s="31">
        <f t="shared" si="10"/>
        <v>1</v>
      </c>
      <c r="AI17" s="31">
        <f t="shared" si="11"/>
        <v>7</v>
      </c>
      <c r="AJ17" s="31">
        <f t="shared" si="12"/>
        <v>1</v>
      </c>
      <c r="AK17" s="31">
        <f t="shared" si="13"/>
        <v>7</v>
      </c>
    </row>
    <row r="18" spans="1:37" ht="19.5" customHeight="1">
      <c r="A18" s="27">
        <v>18</v>
      </c>
      <c r="B18" s="25" t="s">
        <v>58</v>
      </c>
      <c r="C18" s="26" t="e">
        <f>VLOOKUP(A18,#REF!,2)</f>
        <v>#REF!</v>
      </c>
      <c r="D18" s="27">
        <v>12</v>
      </c>
      <c r="E18" s="25" t="s">
        <v>58</v>
      </c>
      <c r="F18" s="26" t="e">
        <f>VLOOKUP(D18,#REF!,3)</f>
        <v>#REF!</v>
      </c>
      <c r="G18" s="27">
        <v>10</v>
      </c>
      <c r="H18" s="25" t="s">
        <v>58</v>
      </c>
      <c r="I18" s="26" t="e">
        <f>VLOOKUP(G18,#REF!,4)</f>
        <v>#REF!</v>
      </c>
      <c r="J18" s="27">
        <v>5</v>
      </c>
      <c r="K18" s="25" t="s">
        <v>58</v>
      </c>
      <c r="L18" s="26" t="e">
        <f>VLOOKUP(J18,#REF!,5)</f>
        <v>#REF!</v>
      </c>
      <c r="M18" s="27">
        <v>1</v>
      </c>
      <c r="N18" s="25" t="s">
        <v>58</v>
      </c>
      <c r="O18" s="26" t="e">
        <f>VLOOKUP(M18,#REF!,6)</f>
        <v>#REF!</v>
      </c>
      <c r="P18" s="27">
        <v>33</v>
      </c>
      <c r="Q18" s="25" t="s">
        <v>58</v>
      </c>
      <c r="R18" s="26" t="e">
        <f>VLOOKUP(P18,#REF!,7)</f>
        <v>#REF!</v>
      </c>
      <c r="S18" s="27">
        <v>29</v>
      </c>
      <c r="T18" s="25" t="s">
        <v>58</v>
      </c>
      <c r="U18" s="26" t="e">
        <f>VLOOKUP(S18,#REF!,8)</f>
        <v>#REF!</v>
      </c>
      <c r="V18" s="23">
        <v>15</v>
      </c>
      <c r="W18" s="32"/>
      <c r="X18" s="31">
        <f t="shared" si="0"/>
        <v>1</v>
      </c>
      <c r="Y18" s="31">
        <f t="shared" si="1"/>
        <v>7</v>
      </c>
      <c r="Z18" s="31">
        <f t="shared" si="2"/>
        <v>1</v>
      </c>
      <c r="AA18" s="31">
        <f t="shared" si="3"/>
        <v>7</v>
      </c>
      <c r="AB18" s="31">
        <f t="shared" si="4"/>
        <v>1</v>
      </c>
      <c r="AC18" s="31">
        <f t="shared" si="5"/>
        <v>7</v>
      </c>
      <c r="AD18" s="31">
        <f t="shared" si="6"/>
        <v>1</v>
      </c>
      <c r="AE18" s="31">
        <f t="shared" si="7"/>
        <v>7</v>
      </c>
      <c r="AF18" s="31">
        <f t="shared" si="8"/>
        <v>1</v>
      </c>
      <c r="AG18" s="31">
        <f t="shared" si="9"/>
        <v>7</v>
      </c>
      <c r="AH18" s="31">
        <f t="shared" si="10"/>
        <v>1</v>
      </c>
      <c r="AI18" s="31">
        <f t="shared" si="11"/>
        <v>7</v>
      </c>
      <c r="AJ18" s="31">
        <f t="shared" si="12"/>
        <v>1</v>
      </c>
      <c r="AK18" s="31">
        <f t="shared" si="13"/>
        <v>7</v>
      </c>
    </row>
    <row r="19" spans="1:37" ht="19.5" customHeight="1">
      <c r="A19" s="27">
        <v>20</v>
      </c>
      <c r="B19" s="25" t="s">
        <v>58</v>
      </c>
      <c r="C19" s="26" t="e">
        <f>VLOOKUP(A19,#REF!,2)</f>
        <v>#REF!</v>
      </c>
      <c r="D19" s="27">
        <v>17</v>
      </c>
      <c r="E19" s="25" t="s">
        <v>58</v>
      </c>
      <c r="F19" s="26" t="e">
        <f>VLOOKUP(D19,#REF!,3)</f>
        <v>#REF!</v>
      </c>
      <c r="G19" s="27">
        <v>13</v>
      </c>
      <c r="H19" s="25" t="s">
        <v>58</v>
      </c>
      <c r="I19" s="26" t="e">
        <f>VLOOKUP(G19,#REF!,4)</f>
        <v>#REF!</v>
      </c>
      <c r="J19" s="27">
        <v>6</v>
      </c>
      <c r="K19" s="25" t="s">
        <v>58</v>
      </c>
      <c r="L19" s="26" t="e">
        <f>VLOOKUP(J19,#REF!,5)</f>
        <v>#REF!</v>
      </c>
      <c r="M19" s="27">
        <v>2</v>
      </c>
      <c r="N19" s="25" t="s">
        <v>58</v>
      </c>
      <c r="O19" s="26" t="e">
        <f>VLOOKUP(M19,#REF!,6)</f>
        <v>#REF!</v>
      </c>
      <c r="P19" s="27">
        <v>1</v>
      </c>
      <c r="Q19" s="25" t="s">
        <v>58</v>
      </c>
      <c r="R19" s="26" t="e">
        <f>VLOOKUP(P19,#REF!,7)</f>
        <v>#REF!</v>
      </c>
      <c r="S19" s="27">
        <v>25</v>
      </c>
      <c r="T19" s="25" t="s">
        <v>58</v>
      </c>
      <c r="U19" s="26" t="e">
        <f>VLOOKUP(S19,#REF!,8)</f>
        <v>#REF!</v>
      </c>
      <c r="V19" s="23">
        <v>16</v>
      </c>
      <c r="W19" s="32"/>
      <c r="X19" s="31">
        <f t="shared" si="0"/>
        <v>1</v>
      </c>
      <c r="Y19" s="31">
        <f t="shared" si="1"/>
        <v>7</v>
      </c>
      <c r="Z19" s="31">
        <f t="shared" si="2"/>
        <v>1</v>
      </c>
      <c r="AA19" s="31">
        <f t="shared" si="3"/>
        <v>7</v>
      </c>
      <c r="AB19" s="31">
        <f t="shared" si="4"/>
        <v>1</v>
      </c>
      <c r="AC19" s="31">
        <f t="shared" si="5"/>
        <v>7</v>
      </c>
      <c r="AD19" s="31">
        <f t="shared" si="6"/>
        <v>1</v>
      </c>
      <c r="AE19" s="31">
        <f t="shared" si="7"/>
        <v>7</v>
      </c>
      <c r="AF19" s="31">
        <f t="shared" si="8"/>
        <v>1</v>
      </c>
      <c r="AG19" s="31">
        <f t="shared" si="9"/>
        <v>7</v>
      </c>
      <c r="AH19" s="31">
        <f t="shared" si="10"/>
        <v>1</v>
      </c>
      <c r="AI19" s="31">
        <f t="shared" si="11"/>
        <v>7</v>
      </c>
      <c r="AJ19" s="31">
        <f t="shared" si="12"/>
        <v>1</v>
      </c>
      <c r="AK19" s="31">
        <f t="shared" si="13"/>
        <v>7</v>
      </c>
    </row>
    <row r="20" spans="1:37" ht="19.5" customHeight="1">
      <c r="A20" s="27">
        <v>23</v>
      </c>
      <c r="B20" s="25" t="s">
        <v>58</v>
      </c>
      <c r="C20" s="26" t="e">
        <f>VLOOKUP(A20,#REF!,2)</f>
        <v>#REF!</v>
      </c>
      <c r="D20" s="27">
        <v>15</v>
      </c>
      <c r="E20" s="25" t="s">
        <v>58</v>
      </c>
      <c r="F20" s="26" t="e">
        <f>VLOOKUP(D20,#REF!,3)</f>
        <v>#REF!</v>
      </c>
      <c r="G20" s="27">
        <v>14</v>
      </c>
      <c r="H20" s="25" t="s">
        <v>58</v>
      </c>
      <c r="I20" s="26" t="e">
        <f>VLOOKUP(G20,#REF!,4)</f>
        <v>#REF!</v>
      </c>
      <c r="J20" s="27">
        <v>7</v>
      </c>
      <c r="K20" s="25" t="s">
        <v>58</v>
      </c>
      <c r="L20" s="26" t="e">
        <f>VLOOKUP(J20,#REF!,5)</f>
        <v>#REF!</v>
      </c>
      <c r="M20" s="27">
        <v>25</v>
      </c>
      <c r="N20" s="25" t="s">
        <v>58</v>
      </c>
      <c r="O20" s="26" t="e">
        <f>VLOOKUP(M20,#REF!,6)</f>
        <v>#REF!</v>
      </c>
      <c r="P20" s="27">
        <v>16</v>
      </c>
      <c r="Q20" s="25" t="s">
        <v>58</v>
      </c>
      <c r="R20" s="26" t="e">
        <f>VLOOKUP(P20,#REF!,7)</f>
        <v>#REF!</v>
      </c>
      <c r="S20" s="27">
        <v>35</v>
      </c>
      <c r="T20" s="25" t="s">
        <v>58</v>
      </c>
      <c r="U20" s="26" t="e">
        <f>VLOOKUP(S20,#REF!,8)</f>
        <v>#REF!</v>
      </c>
      <c r="V20" s="23">
        <v>17</v>
      </c>
      <c r="W20" s="32"/>
      <c r="X20" s="31">
        <f t="shared" si="0"/>
        <v>1</v>
      </c>
      <c r="Y20" s="31">
        <f t="shared" si="1"/>
        <v>7</v>
      </c>
      <c r="Z20" s="31">
        <f t="shared" si="2"/>
        <v>1</v>
      </c>
      <c r="AA20" s="31">
        <f t="shared" si="3"/>
        <v>7</v>
      </c>
      <c r="AB20" s="31">
        <f t="shared" si="4"/>
        <v>1</v>
      </c>
      <c r="AC20" s="31">
        <f t="shared" si="5"/>
        <v>7</v>
      </c>
      <c r="AD20" s="31">
        <f t="shared" si="6"/>
        <v>1</v>
      </c>
      <c r="AE20" s="31">
        <f t="shared" si="7"/>
        <v>7</v>
      </c>
      <c r="AF20" s="31">
        <f t="shared" si="8"/>
        <v>1</v>
      </c>
      <c r="AG20" s="31">
        <f t="shared" si="9"/>
        <v>7</v>
      </c>
      <c r="AH20" s="31">
        <f t="shared" si="10"/>
        <v>1</v>
      </c>
      <c r="AI20" s="31">
        <f t="shared" si="11"/>
        <v>7</v>
      </c>
      <c r="AJ20" s="31">
        <f t="shared" si="12"/>
        <v>1</v>
      </c>
      <c r="AK20" s="31">
        <f t="shared" si="13"/>
        <v>7</v>
      </c>
    </row>
    <row r="21" spans="1:37" ht="19.5" customHeight="1">
      <c r="A21" s="27">
        <v>26</v>
      </c>
      <c r="B21" s="25" t="s">
        <v>58</v>
      </c>
      <c r="C21" s="26" t="e">
        <f>VLOOKUP(A21,#REF!,2)</f>
        <v>#REF!</v>
      </c>
      <c r="D21" s="27">
        <v>19</v>
      </c>
      <c r="E21" s="25" t="s">
        <v>58</v>
      </c>
      <c r="F21" s="26" t="e">
        <f>VLOOKUP(D21,#REF!,3)</f>
        <v>#REF!</v>
      </c>
      <c r="G21" s="27">
        <v>12</v>
      </c>
      <c r="H21" s="25" t="s">
        <v>58</v>
      </c>
      <c r="I21" s="26" t="e">
        <f>VLOOKUP(G21,#REF!,4)</f>
        <v>#REF!</v>
      </c>
      <c r="J21" s="27">
        <v>8</v>
      </c>
      <c r="K21" s="25" t="s">
        <v>58</v>
      </c>
      <c r="L21" s="26" t="e">
        <f>VLOOKUP(J21,#REF!,5)</f>
        <v>#REF!</v>
      </c>
      <c r="M21" s="27">
        <v>3</v>
      </c>
      <c r="N21" s="25" t="s">
        <v>58</v>
      </c>
      <c r="O21" s="26" t="e">
        <f>VLOOKUP(M21,#REF!,6)</f>
        <v>#REF!</v>
      </c>
      <c r="P21" s="27">
        <v>2</v>
      </c>
      <c r="Q21" s="25" t="s">
        <v>58</v>
      </c>
      <c r="R21" s="26" t="e">
        <f>VLOOKUP(P21,#REF!,7)</f>
        <v>#REF!</v>
      </c>
      <c r="S21" s="27">
        <v>34</v>
      </c>
      <c r="T21" s="25" t="s">
        <v>58</v>
      </c>
      <c r="U21" s="26" t="e">
        <f>VLOOKUP(S21,#REF!,8)</f>
        <v>#REF!</v>
      </c>
      <c r="V21" s="23">
        <v>18</v>
      </c>
      <c r="W21" s="32"/>
      <c r="X21" s="31">
        <f t="shared" si="0"/>
        <v>1</v>
      </c>
      <c r="Y21" s="31">
        <f t="shared" si="1"/>
        <v>7</v>
      </c>
      <c r="Z21" s="31">
        <f t="shared" si="2"/>
        <v>1</v>
      </c>
      <c r="AA21" s="31">
        <f t="shared" si="3"/>
        <v>7</v>
      </c>
      <c r="AB21" s="31">
        <f t="shared" si="4"/>
        <v>1</v>
      </c>
      <c r="AC21" s="31">
        <f t="shared" si="5"/>
        <v>7</v>
      </c>
      <c r="AD21" s="31">
        <f t="shared" si="6"/>
        <v>1</v>
      </c>
      <c r="AE21" s="31">
        <f t="shared" si="7"/>
        <v>7</v>
      </c>
      <c r="AF21" s="31">
        <f t="shared" si="8"/>
        <v>1</v>
      </c>
      <c r="AG21" s="31">
        <f t="shared" si="9"/>
        <v>7</v>
      </c>
      <c r="AH21" s="31">
        <f t="shared" si="10"/>
        <v>1</v>
      </c>
      <c r="AI21" s="31">
        <f t="shared" si="11"/>
        <v>7</v>
      </c>
      <c r="AJ21" s="31">
        <f t="shared" si="12"/>
        <v>1</v>
      </c>
      <c r="AK21" s="31">
        <f t="shared" si="13"/>
        <v>7</v>
      </c>
    </row>
    <row r="22" spans="1:37" ht="19.5" customHeight="1">
      <c r="A22" s="27">
        <v>34</v>
      </c>
      <c r="B22" s="25" t="s">
        <v>58</v>
      </c>
      <c r="C22" s="26" t="e">
        <f>VLOOKUP(A22,#REF!,2)</f>
        <v>#REF!</v>
      </c>
      <c r="D22" s="27">
        <v>21</v>
      </c>
      <c r="E22" s="25" t="s">
        <v>58</v>
      </c>
      <c r="F22" s="26" t="e">
        <f>VLOOKUP(D22,#REF!,3)</f>
        <v>#REF!</v>
      </c>
      <c r="G22" s="27">
        <v>17</v>
      </c>
      <c r="H22" s="25" t="s">
        <v>58</v>
      </c>
      <c r="I22" s="26" t="e">
        <f>VLOOKUP(G22,#REF!,4)</f>
        <v>#REF!</v>
      </c>
      <c r="J22" s="27">
        <v>12</v>
      </c>
      <c r="K22" s="25" t="s">
        <v>58</v>
      </c>
      <c r="L22" s="26" t="e">
        <f>VLOOKUP(J22,#REF!,5)</f>
        <v>#REF!</v>
      </c>
      <c r="M22" s="27">
        <v>6</v>
      </c>
      <c r="N22" s="25" t="s">
        <v>58</v>
      </c>
      <c r="O22" s="26" t="e">
        <f>VLOOKUP(M22,#REF!,6)</f>
        <v>#REF!</v>
      </c>
      <c r="P22" s="27">
        <v>3</v>
      </c>
      <c r="Q22" s="25" t="s">
        <v>58</v>
      </c>
      <c r="R22" s="26" t="e">
        <f>VLOOKUP(P22,#REF!,7)</f>
        <v>#REF!</v>
      </c>
      <c r="S22" s="27">
        <v>1</v>
      </c>
      <c r="T22" s="25" t="s">
        <v>58</v>
      </c>
      <c r="U22" s="26" t="e">
        <f>VLOOKUP(S22,#REF!,8)</f>
        <v>#REF!</v>
      </c>
      <c r="V22" s="23">
        <v>19</v>
      </c>
      <c r="W22" s="32"/>
      <c r="X22" s="31">
        <f t="shared" si="0"/>
        <v>1</v>
      </c>
      <c r="Y22" s="31">
        <f t="shared" si="1"/>
        <v>7</v>
      </c>
      <c r="Z22" s="31">
        <f t="shared" si="2"/>
        <v>1</v>
      </c>
      <c r="AA22" s="31">
        <f t="shared" si="3"/>
        <v>7</v>
      </c>
      <c r="AB22" s="31">
        <f t="shared" si="4"/>
        <v>1</v>
      </c>
      <c r="AC22" s="31">
        <f t="shared" si="5"/>
        <v>7</v>
      </c>
      <c r="AD22" s="31">
        <f t="shared" si="6"/>
        <v>1</v>
      </c>
      <c r="AE22" s="31">
        <f t="shared" si="7"/>
        <v>7</v>
      </c>
      <c r="AF22" s="31">
        <f t="shared" si="8"/>
        <v>1</v>
      </c>
      <c r="AG22" s="31">
        <f t="shared" si="9"/>
        <v>7</v>
      </c>
      <c r="AH22" s="31">
        <f t="shared" si="10"/>
        <v>1</v>
      </c>
      <c r="AI22" s="31">
        <f t="shared" si="11"/>
        <v>7</v>
      </c>
      <c r="AJ22" s="31">
        <f t="shared" si="12"/>
        <v>1</v>
      </c>
      <c r="AK22" s="31">
        <f t="shared" si="13"/>
        <v>7</v>
      </c>
    </row>
    <row r="23" spans="1:37" ht="19.5" customHeight="1">
      <c r="A23" s="27">
        <v>36</v>
      </c>
      <c r="B23" s="25" t="s">
        <v>58</v>
      </c>
      <c r="C23" s="26" t="e">
        <f>VLOOKUP(A23,#REF!,2)</f>
        <v>#REF!</v>
      </c>
      <c r="D23" s="27">
        <v>24</v>
      </c>
      <c r="E23" s="25" t="s">
        <v>58</v>
      </c>
      <c r="F23" s="26" t="e">
        <f>VLOOKUP(D23,#REF!,3)</f>
        <v>#REF!</v>
      </c>
      <c r="G23" s="27">
        <v>15</v>
      </c>
      <c r="H23" s="25" t="s">
        <v>58</v>
      </c>
      <c r="I23" s="26" t="e">
        <f>VLOOKUP(G23,#REF!,4)</f>
        <v>#REF!</v>
      </c>
      <c r="J23" s="27">
        <v>13</v>
      </c>
      <c r="K23" s="25" t="s">
        <v>58</v>
      </c>
      <c r="L23" s="26" t="e">
        <f>VLOOKUP(J23,#REF!,5)</f>
        <v>#REF!</v>
      </c>
      <c r="M23" s="27">
        <v>5</v>
      </c>
      <c r="N23" s="25" t="s">
        <v>58</v>
      </c>
      <c r="O23" s="26" t="e">
        <f>VLOOKUP(M23,#REF!,6)</f>
        <v>#REF!</v>
      </c>
      <c r="P23" s="27">
        <v>6</v>
      </c>
      <c r="Q23" s="25" t="s">
        <v>58</v>
      </c>
      <c r="R23" s="26" t="e">
        <f>VLOOKUP(P23,#REF!,7)</f>
        <v>#REF!</v>
      </c>
      <c r="S23" s="27">
        <v>2</v>
      </c>
      <c r="T23" s="25" t="s">
        <v>58</v>
      </c>
      <c r="U23" s="26" t="e">
        <f>VLOOKUP(S23,#REF!,8)</f>
        <v>#REF!</v>
      </c>
      <c r="V23" s="23">
        <v>20</v>
      </c>
      <c r="W23" s="32"/>
      <c r="X23" s="31">
        <f t="shared" si="0"/>
        <v>1</v>
      </c>
      <c r="Y23" s="31">
        <f t="shared" si="1"/>
        <v>7</v>
      </c>
      <c r="Z23" s="31">
        <f t="shared" si="2"/>
        <v>1</v>
      </c>
      <c r="AA23" s="31">
        <f t="shared" si="3"/>
        <v>7</v>
      </c>
      <c r="AB23" s="31">
        <f t="shared" si="4"/>
        <v>1</v>
      </c>
      <c r="AC23" s="31">
        <f t="shared" si="5"/>
        <v>7</v>
      </c>
      <c r="AD23" s="31">
        <f t="shared" si="6"/>
        <v>1</v>
      </c>
      <c r="AE23" s="31">
        <f t="shared" si="7"/>
        <v>7</v>
      </c>
      <c r="AF23" s="31">
        <f t="shared" si="8"/>
        <v>1</v>
      </c>
      <c r="AG23" s="31">
        <f t="shared" si="9"/>
        <v>7</v>
      </c>
      <c r="AH23" s="31">
        <f t="shared" si="10"/>
        <v>1</v>
      </c>
      <c r="AI23" s="31">
        <f t="shared" si="11"/>
        <v>7</v>
      </c>
      <c r="AJ23" s="31">
        <f t="shared" si="12"/>
        <v>1</v>
      </c>
      <c r="AK23" s="31">
        <f t="shared" si="13"/>
        <v>7</v>
      </c>
    </row>
    <row r="24" ht="19.5" customHeight="1">
      <c r="W24" s="32"/>
    </row>
    <row r="25" spans="1:21" ht="19.5" customHeight="1">
      <c r="A25" s="81" t="e">
        <f>SUM(A4:A23)+SUM(C4:C23)</f>
        <v>#REF!</v>
      </c>
      <c r="B25" s="81"/>
      <c r="C25" s="81"/>
      <c r="D25" s="81" t="e">
        <f>SUM(D4:D23)+SUM(F4:F23)</f>
        <v>#REF!</v>
      </c>
      <c r="E25" s="81"/>
      <c r="F25" s="81"/>
      <c r="G25" s="81" t="e">
        <f>SUM(G4:G23)+SUM(I4:I23)</f>
        <v>#REF!</v>
      </c>
      <c r="H25" s="81"/>
      <c r="I25" s="81"/>
      <c r="J25" s="81" t="e">
        <f>SUM(J4:J23)+SUM(L4:L23)</f>
        <v>#REF!</v>
      </c>
      <c r="K25" s="81"/>
      <c r="L25" s="81"/>
      <c r="M25" s="81" t="e">
        <f>SUM(M4:M23)+SUM(O4:O23)</f>
        <v>#REF!</v>
      </c>
      <c r="N25" s="81"/>
      <c r="O25" s="81"/>
      <c r="P25" s="81" t="e">
        <f>SUM(P4:P23)+SUM(R4:R23)</f>
        <v>#REF!</v>
      </c>
      <c r="Q25" s="81"/>
      <c r="R25" s="81"/>
      <c r="S25" s="81" t="e">
        <f>SUM(S4:S23)+SUM(U4:U23)</f>
        <v>#REF!</v>
      </c>
      <c r="T25" s="81"/>
      <c r="U25" s="81"/>
    </row>
    <row r="26" spans="1:21" ht="39" customHeight="1">
      <c r="A26" s="80" t="s">
        <v>76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30" spans="1:28" ht="19.5" customHeight="1">
      <c r="A30" s="29"/>
      <c r="B30" s="30" t="s">
        <v>17</v>
      </c>
      <c r="C30" s="28"/>
      <c r="D30" s="29"/>
      <c r="E30" s="30" t="s">
        <v>18</v>
      </c>
      <c r="F30" s="28"/>
      <c r="G30" s="29"/>
      <c r="H30" s="30" t="s">
        <v>19</v>
      </c>
      <c r="I30" s="28"/>
      <c r="J30" s="29"/>
      <c r="K30" s="30" t="s">
        <v>20</v>
      </c>
      <c r="L30" s="28"/>
      <c r="M30" s="29"/>
      <c r="N30" s="30" t="s">
        <v>21</v>
      </c>
      <c r="O30" s="28"/>
      <c r="P30" s="29"/>
      <c r="Q30" s="30" t="s">
        <v>22</v>
      </c>
      <c r="R30" s="28"/>
      <c r="S30" s="29"/>
      <c r="T30" s="30" t="s">
        <v>23</v>
      </c>
      <c r="U30" s="28"/>
      <c r="V30" s="33" t="s">
        <v>77</v>
      </c>
      <c r="W30" s="33" t="s">
        <v>78</v>
      </c>
      <c r="X30" s="33" t="s">
        <v>79</v>
      </c>
      <c r="Y30" s="33" t="s">
        <v>80</v>
      </c>
      <c r="Z30" s="33" t="s">
        <v>81</v>
      </c>
      <c r="AA30" s="33" t="s">
        <v>82</v>
      </c>
      <c r="AB30" s="33" t="s">
        <v>16</v>
      </c>
    </row>
    <row r="31" spans="1:28" ht="19.5" customHeight="1">
      <c r="A31" s="27">
        <v>1</v>
      </c>
      <c r="B31" s="25" t="s">
        <v>58</v>
      </c>
      <c r="C31" s="26">
        <v>24</v>
      </c>
      <c r="D31" s="27">
        <v>1</v>
      </c>
      <c r="E31" s="25" t="s">
        <v>58</v>
      </c>
      <c r="F31" s="26">
        <v>29</v>
      </c>
      <c r="G31" s="27">
        <v>1</v>
      </c>
      <c r="H31" s="25" t="s">
        <v>58</v>
      </c>
      <c r="I31" s="26">
        <v>11</v>
      </c>
      <c r="J31" s="27">
        <v>1</v>
      </c>
      <c r="K31" s="25" t="s">
        <v>58</v>
      </c>
      <c r="L31" s="26">
        <v>25</v>
      </c>
      <c r="M31" s="27">
        <v>1</v>
      </c>
      <c r="N31" s="25" t="s">
        <v>58</v>
      </c>
      <c r="O31" s="26">
        <v>4</v>
      </c>
      <c r="P31" s="27">
        <v>1</v>
      </c>
      <c r="Q31" s="25" t="s">
        <v>58</v>
      </c>
      <c r="R31" s="26">
        <v>28</v>
      </c>
      <c r="S31" s="27">
        <v>1</v>
      </c>
      <c r="T31" s="25" t="s">
        <v>58</v>
      </c>
      <c r="U31" s="26">
        <v>7</v>
      </c>
      <c r="V31" s="34">
        <v>1</v>
      </c>
      <c r="W31" s="34">
        <v>4</v>
      </c>
      <c r="X31" s="34">
        <v>7</v>
      </c>
      <c r="Y31" s="34">
        <v>12</v>
      </c>
      <c r="Z31" s="34">
        <v>15</v>
      </c>
      <c r="AA31" s="34">
        <v>16</v>
      </c>
      <c r="AB31" s="34">
        <v>19</v>
      </c>
    </row>
    <row r="32" spans="1:28" ht="19.5" customHeight="1">
      <c r="A32" s="27">
        <v>2</v>
      </c>
      <c r="B32" s="25" t="s">
        <v>58</v>
      </c>
      <c r="C32" s="26">
        <v>8</v>
      </c>
      <c r="D32" s="27">
        <v>2</v>
      </c>
      <c r="E32" s="25" t="s">
        <v>58</v>
      </c>
      <c r="F32" s="26">
        <v>37</v>
      </c>
      <c r="G32" s="27">
        <v>2</v>
      </c>
      <c r="H32" s="25" t="s">
        <v>58</v>
      </c>
      <c r="I32" s="26">
        <v>29</v>
      </c>
      <c r="J32" s="27">
        <v>2</v>
      </c>
      <c r="K32" s="25" t="s">
        <v>58</v>
      </c>
      <c r="L32" s="26">
        <v>4</v>
      </c>
      <c r="M32" s="27">
        <v>2</v>
      </c>
      <c r="N32" s="25" t="s">
        <v>58</v>
      </c>
      <c r="O32" s="26">
        <v>36</v>
      </c>
      <c r="P32" s="27">
        <v>2</v>
      </c>
      <c r="Q32" s="25" t="s">
        <v>58</v>
      </c>
      <c r="R32" s="26">
        <v>22</v>
      </c>
      <c r="S32" s="27">
        <v>2</v>
      </c>
      <c r="T32" s="25" t="s">
        <v>58</v>
      </c>
      <c r="U32" s="26">
        <v>11</v>
      </c>
      <c r="V32" s="34">
        <v>2</v>
      </c>
      <c r="W32" s="34">
        <v>5</v>
      </c>
      <c r="X32" s="34">
        <v>8</v>
      </c>
      <c r="Y32" s="34">
        <v>13</v>
      </c>
      <c r="Z32" s="34">
        <v>16</v>
      </c>
      <c r="AA32" s="34">
        <v>18</v>
      </c>
      <c r="AB32" s="34">
        <v>20</v>
      </c>
    </row>
    <row r="33" spans="1:28" ht="19.5" customHeight="1">
      <c r="A33" s="27">
        <v>3</v>
      </c>
      <c r="B33" s="25" t="s">
        <v>58</v>
      </c>
      <c r="C33" s="26">
        <v>19</v>
      </c>
      <c r="D33" s="27">
        <v>3</v>
      </c>
      <c r="E33" s="25" t="s">
        <v>58</v>
      </c>
      <c r="F33" s="26">
        <v>23</v>
      </c>
      <c r="G33" s="27">
        <v>3</v>
      </c>
      <c r="H33" s="25" t="s">
        <v>58</v>
      </c>
      <c r="I33" s="26">
        <v>8</v>
      </c>
      <c r="J33" s="27">
        <v>3</v>
      </c>
      <c r="K33" s="25" t="s">
        <v>58</v>
      </c>
      <c r="L33" s="26">
        <v>18</v>
      </c>
      <c r="M33" s="27">
        <v>3</v>
      </c>
      <c r="N33" s="25" t="s">
        <v>58</v>
      </c>
      <c r="O33" s="26">
        <v>29</v>
      </c>
      <c r="P33" s="27">
        <v>3</v>
      </c>
      <c r="Q33" s="25" t="s">
        <v>58</v>
      </c>
      <c r="R33" s="26">
        <v>11</v>
      </c>
      <c r="S33" s="27">
        <v>3</v>
      </c>
      <c r="T33" s="25" t="s">
        <v>58</v>
      </c>
      <c r="U33" s="26">
        <v>26</v>
      </c>
      <c r="V33" s="34">
        <v>3</v>
      </c>
      <c r="W33" s="34">
        <v>6</v>
      </c>
      <c r="X33" s="34">
        <v>9</v>
      </c>
      <c r="Y33" s="34">
        <v>14</v>
      </c>
      <c r="Z33" s="34">
        <v>18</v>
      </c>
      <c r="AA33" s="34">
        <v>19</v>
      </c>
      <c r="AB33" s="34">
        <v>1</v>
      </c>
    </row>
    <row r="34" spans="1:28" ht="19.5" customHeight="1">
      <c r="A34" s="27">
        <v>4</v>
      </c>
      <c r="B34" s="25" t="s">
        <v>58</v>
      </c>
      <c r="C34" s="26">
        <v>15</v>
      </c>
      <c r="D34" s="27">
        <v>4</v>
      </c>
      <c r="E34" s="25" t="s">
        <v>58</v>
      </c>
      <c r="F34" s="26">
        <v>16</v>
      </c>
      <c r="G34" s="27">
        <v>4</v>
      </c>
      <c r="H34" s="25" t="s">
        <v>58</v>
      </c>
      <c r="I34" s="26">
        <v>19</v>
      </c>
      <c r="J34" s="27">
        <v>5</v>
      </c>
      <c r="K34" s="25" t="s">
        <v>58</v>
      </c>
      <c r="L34" s="26">
        <v>16</v>
      </c>
      <c r="M34" s="27">
        <v>5</v>
      </c>
      <c r="N34" s="25" t="s">
        <v>58</v>
      </c>
      <c r="O34" s="26">
        <v>21</v>
      </c>
      <c r="P34" s="27">
        <v>4</v>
      </c>
      <c r="Q34" s="25" t="s">
        <v>58</v>
      </c>
      <c r="R34" s="26">
        <v>21</v>
      </c>
      <c r="S34" s="27">
        <v>4</v>
      </c>
      <c r="T34" s="25" t="s">
        <v>58</v>
      </c>
      <c r="U34" s="26">
        <v>20</v>
      </c>
      <c r="V34" s="34">
        <v>4</v>
      </c>
      <c r="W34" s="34">
        <v>7</v>
      </c>
      <c r="X34" s="34">
        <v>10</v>
      </c>
      <c r="Y34" s="34">
        <v>15</v>
      </c>
      <c r="Z34" s="34">
        <v>20</v>
      </c>
      <c r="AA34" s="34">
        <v>1</v>
      </c>
      <c r="AB34" s="34">
        <v>2</v>
      </c>
    </row>
    <row r="35" spans="1:28" ht="19.5" customHeight="1">
      <c r="A35" s="27">
        <v>5</v>
      </c>
      <c r="B35" s="25" t="s">
        <v>58</v>
      </c>
      <c r="C35" s="26">
        <v>25</v>
      </c>
      <c r="D35" s="27">
        <v>5</v>
      </c>
      <c r="E35" s="25" t="s">
        <v>58</v>
      </c>
      <c r="F35" s="26">
        <v>13</v>
      </c>
      <c r="G35" s="27">
        <v>5</v>
      </c>
      <c r="H35" s="25" t="s">
        <v>58</v>
      </c>
      <c r="I35" s="26">
        <v>30</v>
      </c>
      <c r="J35" s="27">
        <v>6</v>
      </c>
      <c r="K35" s="25" t="s">
        <v>58</v>
      </c>
      <c r="L35" s="26">
        <v>10</v>
      </c>
      <c r="M35" s="27">
        <v>6</v>
      </c>
      <c r="N35" s="25" t="s">
        <v>58</v>
      </c>
      <c r="O35" s="26">
        <v>33</v>
      </c>
      <c r="P35" s="27">
        <v>5</v>
      </c>
      <c r="Q35" s="25" t="s">
        <v>58</v>
      </c>
      <c r="R35" s="26">
        <v>24</v>
      </c>
      <c r="S35" s="27">
        <v>5</v>
      </c>
      <c r="T35" s="25" t="s">
        <v>58</v>
      </c>
      <c r="U35" s="26">
        <v>15</v>
      </c>
      <c r="V35" s="34">
        <v>5</v>
      </c>
      <c r="W35" s="34">
        <v>8</v>
      </c>
      <c r="X35" s="34">
        <v>11</v>
      </c>
      <c r="Y35" s="34">
        <v>16</v>
      </c>
      <c r="Z35" s="34">
        <v>19</v>
      </c>
      <c r="AA35" s="34">
        <v>2</v>
      </c>
      <c r="AB35" s="34">
        <v>3</v>
      </c>
    </row>
    <row r="36" spans="1:28" ht="19.5" customHeight="1">
      <c r="A36" s="27">
        <v>6</v>
      </c>
      <c r="B36" s="25" t="s">
        <v>58</v>
      </c>
      <c r="C36" s="26">
        <v>30</v>
      </c>
      <c r="D36" s="27">
        <v>6</v>
      </c>
      <c r="E36" s="25" t="s">
        <v>58</v>
      </c>
      <c r="F36" s="26">
        <v>9</v>
      </c>
      <c r="G36" s="27">
        <v>6</v>
      </c>
      <c r="H36" s="25" t="s">
        <v>58</v>
      </c>
      <c r="I36" s="26">
        <v>24</v>
      </c>
      <c r="J36" s="27">
        <v>7</v>
      </c>
      <c r="K36" s="25" t="s">
        <v>58</v>
      </c>
      <c r="L36" s="26">
        <v>11</v>
      </c>
      <c r="M36" s="27">
        <v>7</v>
      </c>
      <c r="N36" s="25" t="s">
        <v>58</v>
      </c>
      <c r="O36" s="26">
        <v>30</v>
      </c>
      <c r="P36" s="27">
        <v>6</v>
      </c>
      <c r="Q36" s="25" t="s">
        <v>58</v>
      </c>
      <c r="R36" s="26">
        <v>35</v>
      </c>
      <c r="S36" s="27">
        <v>6</v>
      </c>
      <c r="T36" s="25" t="s">
        <v>58</v>
      </c>
      <c r="U36" s="26">
        <v>18</v>
      </c>
      <c r="V36" s="34">
        <v>6</v>
      </c>
      <c r="W36" s="34">
        <v>9</v>
      </c>
      <c r="X36" s="34">
        <v>12</v>
      </c>
      <c r="Y36" s="34">
        <v>17</v>
      </c>
      <c r="Z36" s="34">
        <v>1</v>
      </c>
      <c r="AA36" s="34">
        <v>20</v>
      </c>
      <c r="AB36" s="34">
        <v>4</v>
      </c>
    </row>
    <row r="37" spans="1:28" ht="19.5" customHeight="1">
      <c r="A37" s="27">
        <v>7</v>
      </c>
      <c r="B37" s="25" t="s">
        <v>58</v>
      </c>
      <c r="C37" s="26">
        <v>35</v>
      </c>
      <c r="D37" s="27">
        <v>7</v>
      </c>
      <c r="E37" s="25" t="s">
        <v>58</v>
      </c>
      <c r="F37" s="26">
        <v>18</v>
      </c>
      <c r="G37" s="27">
        <v>7</v>
      </c>
      <c r="H37" s="25" t="s">
        <v>58</v>
      </c>
      <c r="I37" s="26">
        <v>21</v>
      </c>
      <c r="J37" s="27">
        <v>8</v>
      </c>
      <c r="K37" s="25" t="s">
        <v>58</v>
      </c>
      <c r="L37" s="26">
        <v>9</v>
      </c>
      <c r="M37" s="27">
        <v>8</v>
      </c>
      <c r="N37" s="25" t="s">
        <v>58</v>
      </c>
      <c r="O37" s="26">
        <v>27</v>
      </c>
      <c r="P37" s="27">
        <v>7</v>
      </c>
      <c r="Q37" s="25" t="s">
        <v>58</v>
      </c>
      <c r="R37" s="26">
        <v>23</v>
      </c>
      <c r="S37" s="27">
        <v>8</v>
      </c>
      <c r="T37" s="25" t="s">
        <v>58</v>
      </c>
      <c r="U37" s="26">
        <v>13</v>
      </c>
      <c r="V37" s="34">
        <v>7</v>
      </c>
      <c r="W37" s="34">
        <v>10</v>
      </c>
      <c r="X37" s="34">
        <v>14</v>
      </c>
      <c r="Y37" s="34">
        <v>18</v>
      </c>
      <c r="Z37" s="34">
        <v>3</v>
      </c>
      <c r="AA37" s="34">
        <v>3</v>
      </c>
      <c r="AB37" s="34">
        <v>5</v>
      </c>
    </row>
    <row r="38" spans="1:28" ht="19.5" customHeight="1">
      <c r="A38" s="27">
        <v>8</v>
      </c>
      <c r="B38" s="25" t="s">
        <v>58</v>
      </c>
      <c r="C38" s="26"/>
      <c r="D38" s="27"/>
      <c r="E38" s="25" t="s">
        <v>58</v>
      </c>
      <c r="F38" s="26"/>
      <c r="G38" s="27"/>
      <c r="H38" s="25" t="s">
        <v>58</v>
      </c>
      <c r="I38" s="26"/>
      <c r="J38" s="27"/>
      <c r="K38" s="25" t="s">
        <v>58</v>
      </c>
      <c r="L38" s="26"/>
      <c r="M38" s="27"/>
      <c r="N38" s="25" t="s">
        <v>58</v>
      </c>
      <c r="O38" s="26"/>
      <c r="P38" s="27"/>
      <c r="Q38" s="25" t="s">
        <v>58</v>
      </c>
      <c r="R38" s="26"/>
      <c r="S38" s="27"/>
      <c r="T38" s="25" t="s">
        <v>58</v>
      </c>
      <c r="U38" s="26"/>
      <c r="V38" s="34"/>
      <c r="W38" s="34"/>
      <c r="X38" s="34"/>
      <c r="Y38" s="34"/>
      <c r="Z38" s="34"/>
      <c r="AA38" s="34"/>
      <c r="AB38" s="34"/>
    </row>
    <row r="39" spans="1:28" ht="19.5" customHeight="1">
      <c r="A39" s="27">
        <v>9</v>
      </c>
      <c r="B39" s="25" t="s">
        <v>58</v>
      </c>
      <c r="C39" s="26">
        <v>33</v>
      </c>
      <c r="D39" s="27">
        <v>8</v>
      </c>
      <c r="E39" s="25" t="s">
        <v>58</v>
      </c>
      <c r="F39" s="26">
        <v>31</v>
      </c>
      <c r="G39" s="27">
        <v>9</v>
      </c>
      <c r="H39" s="25" t="s">
        <v>58</v>
      </c>
      <c r="I39" s="26">
        <v>28</v>
      </c>
      <c r="J39" s="27">
        <v>12</v>
      </c>
      <c r="K39" s="25" t="s">
        <v>58</v>
      </c>
      <c r="L39" s="26">
        <v>35</v>
      </c>
      <c r="M39" s="27">
        <v>9</v>
      </c>
      <c r="N39" s="25" t="s">
        <v>58</v>
      </c>
      <c r="O39" s="26">
        <v>23</v>
      </c>
      <c r="P39" s="27">
        <v>8</v>
      </c>
      <c r="Q39" s="25" t="s">
        <v>58</v>
      </c>
      <c r="R39" s="26">
        <v>40</v>
      </c>
      <c r="S39" s="27">
        <v>9</v>
      </c>
      <c r="T39" s="25" t="s">
        <v>58</v>
      </c>
      <c r="U39" s="26">
        <v>40</v>
      </c>
      <c r="V39" s="34">
        <v>8</v>
      </c>
      <c r="W39" s="34">
        <v>11</v>
      </c>
      <c r="X39" s="34">
        <v>13</v>
      </c>
      <c r="Y39" s="34">
        <v>19</v>
      </c>
      <c r="Z39" s="34">
        <v>4</v>
      </c>
      <c r="AA39" s="34">
        <v>4</v>
      </c>
      <c r="AB39" s="34">
        <v>6</v>
      </c>
    </row>
    <row r="40" spans="1:28" ht="19.5" customHeight="1">
      <c r="A40" s="27">
        <v>10</v>
      </c>
      <c r="B40" s="25" t="s">
        <v>58</v>
      </c>
      <c r="C40" s="26">
        <v>28</v>
      </c>
      <c r="D40" s="27">
        <v>10</v>
      </c>
      <c r="E40" s="25" t="s">
        <v>58</v>
      </c>
      <c r="F40" s="26">
        <v>40</v>
      </c>
      <c r="G40" s="27">
        <v>10</v>
      </c>
      <c r="H40" s="25" t="s">
        <v>58</v>
      </c>
      <c r="I40" s="26">
        <v>25</v>
      </c>
      <c r="J40" s="27">
        <v>13</v>
      </c>
      <c r="K40" s="25" t="s">
        <v>58</v>
      </c>
      <c r="L40" s="26">
        <v>23</v>
      </c>
      <c r="M40" s="27">
        <v>10</v>
      </c>
      <c r="N40" s="25" t="s">
        <v>58</v>
      </c>
      <c r="O40" s="26">
        <v>18</v>
      </c>
      <c r="P40" s="27">
        <v>9</v>
      </c>
      <c r="Q40" s="25" t="s">
        <v>58</v>
      </c>
      <c r="R40" s="26">
        <v>12</v>
      </c>
      <c r="S40" s="27">
        <v>10</v>
      </c>
      <c r="T40" s="25" t="s">
        <v>58</v>
      </c>
      <c r="U40" s="26">
        <v>22</v>
      </c>
      <c r="V40" s="34">
        <v>9</v>
      </c>
      <c r="W40" s="34">
        <v>12</v>
      </c>
      <c r="X40" s="34">
        <v>15</v>
      </c>
      <c r="Y40" s="34">
        <v>20</v>
      </c>
      <c r="Z40" s="34">
        <v>2</v>
      </c>
      <c r="AA40" s="34">
        <v>5</v>
      </c>
      <c r="AB40" s="34">
        <v>8</v>
      </c>
    </row>
    <row r="41" spans="1:28" ht="19.5" customHeight="1">
      <c r="A41" s="27">
        <v>11</v>
      </c>
      <c r="B41" s="25" t="s">
        <v>58</v>
      </c>
      <c r="C41" s="26">
        <v>12</v>
      </c>
      <c r="D41" s="27">
        <v>11</v>
      </c>
      <c r="E41" s="25" t="s">
        <v>58</v>
      </c>
      <c r="F41" s="26">
        <v>35</v>
      </c>
      <c r="G41" s="27">
        <v>12</v>
      </c>
      <c r="H41" s="25" t="s">
        <v>58</v>
      </c>
      <c r="I41" s="26">
        <v>20</v>
      </c>
      <c r="J41" s="27">
        <v>14</v>
      </c>
      <c r="K41" s="25" t="s">
        <v>58</v>
      </c>
      <c r="L41" s="26">
        <v>17</v>
      </c>
      <c r="M41" s="27">
        <v>11</v>
      </c>
      <c r="N41" s="25" t="s">
        <v>58</v>
      </c>
      <c r="O41" s="26">
        <v>24</v>
      </c>
      <c r="P41" s="27">
        <v>10</v>
      </c>
      <c r="Q41" s="25" t="s">
        <v>58</v>
      </c>
      <c r="R41" s="26">
        <v>26</v>
      </c>
      <c r="S41" s="27">
        <v>12</v>
      </c>
      <c r="T41" s="25" t="s">
        <v>58</v>
      </c>
      <c r="U41" s="26">
        <v>33</v>
      </c>
      <c r="V41" s="34">
        <v>10</v>
      </c>
      <c r="W41" s="34">
        <v>13</v>
      </c>
      <c r="X41" s="34">
        <v>18</v>
      </c>
      <c r="Y41" s="34">
        <v>1</v>
      </c>
      <c r="Z41" s="34">
        <v>5</v>
      </c>
      <c r="AA41" s="34">
        <v>7</v>
      </c>
      <c r="AB41" s="34">
        <v>7</v>
      </c>
    </row>
    <row r="42" spans="1:28" ht="19.5" customHeight="1">
      <c r="A42" s="27">
        <v>12</v>
      </c>
      <c r="B42" s="25"/>
      <c r="C42" s="26"/>
      <c r="D42" s="27"/>
      <c r="E42" s="25" t="s">
        <v>58</v>
      </c>
      <c r="F42" s="26"/>
      <c r="G42" s="27"/>
      <c r="H42" s="25" t="s">
        <v>58</v>
      </c>
      <c r="I42" s="26"/>
      <c r="J42" s="27"/>
      <c r="K42" s="25" t="s">
        <v>58</v>
      </c>
      <c r="L42" s="26"/>
      <c r="M42" s="27"/>
      <c r="N42" s="25" t="s">
        <v>58</v>
      </c>
      <c r="O42" s="26"/>
      <c r="P42" s="27"/>
      <c r="Q42" s="25" t="s">
        <v>58</v>
      </c>
      <c r="R42" s="26"/>
      <c r="S42" s="27"/>
      <c r="T42" s="25" t="s">
        <v>58</v>
      </c>
      <c r="U42" s="26"/>
      <c r="V42" s="34"/>
      <c r="W42" s="34"/>
      <c r="X42" s="34"/>
      <c r="Y42" s="34"/>
      <c r="Z42" s="34"/>
      <c r="AA42" s="34"/>
      <c r="AB42" s="34"/>
    </row>
    <row r="43" spans="1:28" ht="19.5" customHeight="1">
      <c r="A43" s="27">
        <v>13</v>
      </c>
      <c r="B43" s="25" t="s">
        <v>58</v>
      </c>
      <c r="C43" s="26">
        <v>27</v>
      </c>
      <c r="D43" s="27">
        <v>12</v>
      </c>
      <c r="E43" s="25" t="s">
        <v>58</v>
      </c>
      <c r="F43" s="26">
        <v>28</v>
      </c>
      <c r="G43" s="27">
        <v>13</v>
      </c>
      <c r="H43" s="25" t="s">
        <v>58</v>
      </c>
      <c r="I43" s="26">
        <v>16</v>
      </c>
      <c r="J43" s="27">
        <v>15</v>
      </c>
      <c r="K43" s="25" t="s">
        <v>58</v>
      </c>
      <c r="L43" s="26">
        <v>28</v>
      </c>
      <c r="M43" s="27">
        <v>12</v>
      </c>
      <c r="N43" s="25" t="s">
        <v>58</v>
      </c>
      <c r="O43" s="26">
        <v>19</v>
      </c>
      <c r="P43" s="27">
        <v>13</v>
      </c>
      <c r="Q43" s="25" t="s">
        <v>58</v>
      </c>
      <c r="R43" s="26">
        <v>30</v>
      </c>
      <c r="S43" s="27">
        <v>14</v>
      </c>
      <c r="T43" s="25" t="s">
        <v>58</v>
      </c>
      <c r="U43" s="26">
        <v>39</v>
      </c>
      <c r="V43" s="34">
        <v>11</v>
      </c>
      <c r="W43" s="34">
        <v>15</v>
      </c>
      <c r="X43" s="34">
        <v>16</v>
      </c>
      <c r="Y43" s="34">
        <v>2</v>
      </c>
      <c r="Z43" s="34">
        <v>6</v>
      </c>
      <c r="AA43" s="34">
        <v>9</v>
      </c>
      <c r="AB43" s="34">
        <v>11</v>
      </c>
    </row>
    <row r="44" spans="1:28" ht="19.5" customHeight="1">
      <c r="A44" s="27">
        <v>14</v>
      </c>
      <c r="B44" s="25" t="s">
        <v>58</v>
      </c>
      <c r="C44" s="26">
        <v>32</v>
      </c>
      <c r="D44" s="27">
        <v>14</v>
      </c>
      <c r="E44" s="25" t="s">
        <v>58</v>
      </c>
      <c r="F44" s="26">
        <v>22</v>
      </c>
      <c r="G44" s="27">
        <v>14</v>
      </c>
      <c r="H44" s="25" t="s">
        <v>58</v>
      </c>
      <c r="I44" s="26">
        <v>40</v>
      </c>
      <c r="J44" s="27">
        <v>19</v>
      </c>
      <c r="K44" s="25" t="s">
        <v>58</v>
      </c>
      <c r="L44" s="26">
        <v>31</v>
      </c>
      <c r="M44" s="27">
        <v>13</v>
      </c>
      <c r="N44" s="25" t="s">
        <v>58</v>
      </c>
      <c r="O44" s="26">
        <v>31</v>
      </c>
      <c r="P44" s="27">
        <v>14</v>
      </c>
      <c r="Q44" s="25" t="s">
        <v>58</v>
      </c>
      <c r="R44" s="26">
        <v>34</v>
      </c>
      <c r="S44" s="27">
        <v>16</v>
      </c>
      <c r="T44" s="25" t="s">
        <v>58</v>
      </c>
      <c r="U44" s="26">
        <v>27</v>
      </c>
      <c r="V44" s="34">
        <v>12</v>
      </c>
      <c r="W44" s="34">
        <v>14</v>
      </c>
      <c r="X44" s="34">
        <v>17</v>
      </c>
      <c r="Y44" s="34">
        <v>5</v>
      </c>
      <c r="Z44" s="34">
        <v>7</v>
      </c>
      <c r="AA44" s="34">
        <v>10</v>
      </c>
      <c r="AB44" s="34">
        <v>9</v>
      </c>
    </row>
    <row r="45" spans="1:28" ht="19.5" customHeight="1">
      <c r="A45" s="27">
        <v>15</v>
      </c>
      <c r="B45" s="25"/>
      <c r="C45" s="26"/>
      <c r="D45" s="27"/>
      <c r="E45" s="25" t="s">
        <v>58</v>
      </c>
      <c r="F45" s="26"/>
      <c r="G45" s="27"/>
      <c r="H45" s="25" t="s">
        <v>58</v>
      </c>
      <c r="I45" s="26"/>
      <c r="J45" s="27"/>
      <c r="K45" s="25" t="s">
        <v>58</v>
      </c>
      <c r="L45" s="26"/>
      <c r="M45" s="27"/>
      <c r="N45" s="25" t="s">
        <v>58</v>
      </c>
      <c r="O45" s="26"/>
      <c r="P45" s="27"/>
      <c r="Q45" s="25" t="s">
        <v>58</v>
      </c>
      <c r="R45" s="26"/>
      <c r="S45" s="27"/>
      <c r="T45" s="25" t="s">
        <v>58</v>
      </c>
      <c r="U45" s="26"/>
      <c r="V45" s="34"/>
      <c r="W45" s="34"/>
      <c r="X45" s="34"/>
      <c r="Y45" s="34"/>
      <c r="Z45" s="34"/>
      <c r="AA45" s="34"/>
      <c r="AB45" s="34"/>
    </row>
    <row r="46" spans="1:28" ht="19.5" customHeight="1">
      <c r="A46" s="27">
        <v>16</v>
      </c>
      <c r="B46" s="25" t="s">
        <v>58</v>
      </c>
      <c r="C46" s="26">
        <v>39</v>
      </c>
      <c r="D46" s="27">
        <v>15</v>
      </c>
      <c r="E46" s="25" t="s">
        <v>58</v>
      </c>
      <c r="F46" s="26">
        <v>20</v>
      </c>
      <c r="G46" s="27">
        <v>15</v>
      </c>
      <c r="H46" s="25" t="s">
        <v>58</v>
      </c>
      <c r="I46" s="26">
        <v>18</v>
      </c>
      <c r="J46" s="27">
        <v>20</v>
      </c>
      <c r="K46" s="25" t="s">
        <v>58</v>
      </c>
      <c r="L46" s="26">
        <v>34</v>
      </c>
      <c r="M46" s="27">
        <v>14</v>
      </c>
      <c r="N46" s="25" t="s">
        <v>58</v>
      </c>
      <c r="O46" s="26">
        <v>37</v>
      </c>
      <c r="P46" s="27">
        <v>15</v>
      </c>
      <c r="Q46" s="25" t="s">
        <v>58</v>
      </c>
      <c r="R46" s="26">
        <v>39</v>
      </c>
      <c r="S46" s="27">
        <v>17</v>
      </c>
      <c r="T46" s="25" t="s">
        <v>58</v>
      </c>
      <c r="U46" s="26">
        <v>31</v>
      </c>
      <c r="V46" s="34">
        <v>13</v>
      </c>
      <c r="W46" s="34">
        <v>17</v>
      </c>
      <c r="X46" s="34">
        <v>20</v>
      </c>
      <c r="Y46" s="34">
        <v>3</v>
      </c>
      <c r="Z46" s="34">
        <v>8</v>
      </c>
      <c r="AA46" s="34">
        <v>6</v>
      </c>
      <c r="AB46" s="34">
        <v>10</v>
      </c>
    </row>
    <row r="47" spans="1:28" ht="19.5" customHeight="1">
      <c r="A47" s="27">
        <v>17</v>
      </c>
      <c r="B47" s="25" t="s">
        <v>58</v>
      </c>
      <c r="C47" s="26">
        <v>29</v>
      </c>
      <c r="D47" s="27">
        <v>17</v>
      </c>
      <c r="E47" s="25" t="s">
        <v>58</v>
      </c>
      <c r="F47" s="26">
        <v>38</v>
      </c>
      <c r="G47" s="27">
        <v>17</v>
      </c>
      <c r="H47" s="25" t="s">
        <v>58</v>
      </c>
      <c r="I47" s="26">
        <v>39</v>
      </c>
      <c r="J47" s="27">
        <v>21</v>
      </c>
      <c r="K47" s="25" t="s">
        <v>58</v>
      </c>
      <c r="L47" s="26">
        <v>36</v>
      </c>
      <c r="M47" s="27">
        <v>15</v>
      </c>
      <c r="N47" s="25" t="s">
        <v>58</v>
      </c>
      <c r="O47" s="26">
        <v>32</v>
      </c>
      <c r="P47" s="27">
        <v>16</v>
      </c>
      <c r="Q47" s="25" t="s">
        <v>58</v>
      </c>
      <c r="R47" s="26">
        <v>18</v>
      </c>
      <c r="S47" s="27">
        <v>19</v>
      </c>
      <c r="T47" s="25" t="s">
        <v>58</v>
      </c>
      <c r="U47" s="26">
        <v>21</v>
      </c>
      <c r="V47" s="34">
        <v>14</v>
      </c>
      <c r="W47" s="34">
        <v>16</v>
      </c>
      <c r="X47" s="34">
        <v>19</v>
      </c>
      <c r="Y47" s="34">
        <v>4</v>
      </c>
      <c r="Z47" s="34">
        <v>9</v>
      </c>
      <c r="AA47" s="34">
        <v>17</v>
      </c>
      <c r="AB47" s="34">
        <v>13</v>
      </c>
    </row>
    <row r="48" spans="1:28" ht="19.5" customHeight="1">
      <c r="A48" s="27">
        <v>18</v>
      </c>
      <c r="B48" s="25" t="s">
        <v>58</v>
      </c>
      <c r="C48" s="26">
        <v>22</v>
      </c>
      <c r="D48" s="27">
        <v>19</v>
      </c>
      <c r="E48" s="25" t="s">
        <v>58</v>
      </c>
      <c r="F48" s="26">
        <v>33</v>
      </c>
      <c r="G48" s="27">
        <v>22</v>
      </c>
      <c r="H48" s="25" t="s">
        <v>58</v>
      </c>
      <c r="I48" s="26">
        <v>32</v>
      </c>
      <c r="J48" s="27">
        <v>22</v>
      </c>
      <c r="K48" s="25" t="s">
        <v>58</v>
      </c>
      <c r="L48" s="26">
        <v>26</v>
      </c>
      <c r="M48" s="27">
        <v>16</v>
      </c>
      <c r="N48" s="25" t="s">
        <v>58</v>
      </c>
      <c r="O48" s="26">
        <v>35</v>
      </c>
      <c r="P48" s="27">
        <v>17</v>
      </c>
      <c r="Q48" s="25" t="s">
        <v>58</v>
      </c>
      <c r="R48" s="26">
        <v>32</v>
      </c>
      <c r="S48" s="27">
        <v>23</v>
      </c>
      <c r="T48" s="25" t="s">
        <v>58</v>
      </c>
      <c r="U48" s="26">
        <v>24</v>
      </c>
      <c r="V48" s="34">
        <v>15</v>
      </c>
      <c r="W48" s="34">
        <v>18</v>
      </c>
      <c r="X48" s="34">
        <v>1</v>
      </c>
      <c r="Y48" s="34">
        <v>6</v>
      </c>
      <c r="Z48" s="34">
        <v>10</v>
      </c>
      <c r="AA48" s="34">
        <v>8</v>
      </c>
      <c r="AB48" s="34">
        <v>14</v>
      </c>
    </row>
    <row r="49" spans="1:28" ht="19.5" customHeight="1">
      <c r="A49" s="27">
        <v>19</v>
      </c>
      <c r="B49" s="25" t="s">
        <v>58</v>
      </c>
      <c r="C49" s="26"/>
      <c r="D49" s="27"/>
      <c r="E49" s="25" t="s">
        <v>58</v>
      </c>
      <c r="F49" s="26"/>
      <c r="G49" s="27"/>
      <c r="H49" s="25" t="s">
        <v>58</v>
      </c>
      <c r="I49" s="26"/>
      <c r="J49" s="27"/>
      <c r="K49" s="25" t="s">
        <v>58</v>
      </c>
      <c r="L49" s="26"/>
      <c r="M49" s="27"/>
      <c r="N49" s="25" t="s">
        <v>58</v>
      </c>
      <c r="O49" s="26"/>
      <c r="P49" s="27"/>
      <c r="Q49" s="25" t="s">
        <v>58</v>
      </c>
      <c r="R49" s="26"/>
      <c r="S49" s="27"/>
      <c r="T49" s="25" t="s">
        <v>58</v>
      </c>
      <c r="U49" s="26"/>
      <c r="V49" s="34"/>
      <c r="W49" s="34"/>
      <c r="X49" s="34"/>
      <c r="Y49" s="34"/>
      <c r="Z49" s="34"/>
      <c r="AA49" s="34"/>
      <c r="AB49" s="34"/>
    </row>
    <row r="50" spans="1:28" ht="19.5" customHeight="1">
      <c r="A50" s="27">
        <v>20</v>
      </c>
      <c r="B50" s="25" t="s">
        <v>58</v>
      </c>
      <c r="C50" s="26">
        <v>21</v>
      </c>
      <c r="D50" s="27">
        <v>21</v>
      </c>
      <c r="E50" s="25" t="s">
        <v>58</v>
      </c>
      <c r="F50" s="26">
        <v>26</v>
      </c>
      <c r="G50" s="27">
        <v>23</v>
      </c>
      <c r="H50" s="25" t="s">
        <v>58</v>
      </c>
      <c r="I50" s="26">
        <v>38</v>
      </c>
      <c r="J50" s="27">
        <v>24</v>
      </c>
      <c r="K50" s="25" t="s">
        <v>58</v>
      </c>
      <c r="L50" s="26">
        <v>38</v>
      </c>
      <c r="M50" s="27">
        <v>17</v>
      </c>
      <c r="N50" s="25" t="s">
        <v>58</v>
      </c>
      <c r="O50" s="26">
        <v>26</v>
      </c>
      <c r="P50" s="27">
        <v>19</v>
      </c>
      <c r="Q50" s="25" t="s">
        <v>58</v>
      </c>
      <c r="R50" s="26">
        <v>27</v>
      </c>
      <c r="S50" s="27">
        <v>25</v>
      </c>
      <c r="T50" s="25" t="s">
        <v>58</v>
      </c>
      <c r="U50" s="26">
        <v>30</v>
      </c>
      <c r="V50" s="34">
        <v>16</v>
      </c>
      <c r="W50" s="34">
        <v>19</v>
      </c>
      <c r="X50" s="34">
        <v>2</v>
      </c>
      <c r="Y50" s="34">
        <v>7</v>
      </c>
      <c r="Z50" s="34">
        <v>11</v>
      </c>
      <c r="AA50" s="34">
        <v>12</v>
      </c>
      <c r="AB50" s="34">
        <v>16</v>
      </c>
    </row>
    <row r="51" spans="1:28" ht="19.5" customHeight="1">
      <c r="A51" s="27">
        <v>21</v>
      </c>
      <c r="B51" s="25" t="s">
        <v>58</v>
      </c>
      <c r="C51" s="26"/>
      <c r="D51" s="27"/>
      <c r="E51" s="25" t="s">
        <v>58</v>
      </c>
      <c r="F51" s="26"/>
      <c r="G51" s="27"/>
      <c r="H51" s="25" t="s">
        <v>58</v>
      </c>
      <c r="I51" s="26"/>
      <c r="J51" s="27"/>
      <c r="K51" s="25" t="s">
        <v>58</v>
      </c>
      <c r="L51" s="26"/>
      <c r="M51" s="27"/>
      <c r="N51" s="25" t="s">
        <v>58</v>
      </c>
      <c r="O51" s="26"/>
      <c r="P51" s="27"/>
      <c r="Q51" s="25" t="s">
        <v>58</v>
      </c>
      <c r="R51" s="26"/>
      <c r="S51" s="27"/>
      <c r="T51" s="25" t="s">
        <v>58</v>
      </c>
      <c r="U51" s="26"/>
      <c r="V51" s="34"/>
      <c r="W51" s="34"/>
      <c r="X51" s="34"/>
      <c r="Y51" s="34"/>
      <c r="Z51" s="34"/>
      <c r="AA51" s="34"/>
      <c r="AB51" s="34"/>
    </row>
    <row r="52" spans="1:28" ht="19.5" customHeight="1">
      <c r="A52" s="27">
        <v>22</v>
      </c>
      <c r="B52" s="25" t="s">
        <v>58</v>
      </c>
      <c r="C52" s="26"/>
      <c r="D52" s="27"/>
      <c r="E52" s="25" t="s">
        <v>58</v>
      </c>
      <c r="F52" s="26"/>
      <c r="G52" s="27"/>
      <c r="H52" s="25" t="s">
        <v>58</v>
      </c>
      <c r="I52" s="26"/>
      <c r="J52" s="27"/>
      <c r="K52" s="25" t="s">
        <v>58</v>
      </c>
      <c r="L52" s="26"/>
      <c r="M52" s="27"/>
      <c r="N52" s="25" t="s">
        <v>58</v>
      </c>
      <c r="O52" s="26"/>
      <c r="P52" s="27"/>
      <c r="Q52" s="25" t="s">
        <v>58</v>
      </c>
      <c r="R52" s="26"/>
      <c r="S52" s="27"/>
      <c r="T52" s="25" t="s">
        <v>58</v>
      </c>
      <c r="U52" s="26"/>
      <c r="V52" s="34"/>
      <c r="W52" s="34"/>
      <c r="X52" s="34"/>
      <c r="Y52" s="34"/>
      <c r="Z52" s="34"/>
      <c r="AA52" s="34"/>
      <c r="AB52" s="34"/>
    </row>
    <row r="53" spans="1:28" ht="19.5" customHeight="1">
      <c r="A53" s="27">
        <v>23</v>
      </c>
      <c r="B53" s="25" t="s">
        <v>58</v>
      </c>
      <c r="C53" s="26">
        <v>31</v>
      </c>
      <c r="D53" s="27">
        <v>24</v>
      </c>
      <c r="E53" s="25" t="s">
        <v>58</v>
      </c>
      <c r="F53" s="26">
        <v>34</v>
      </c>
      <c r="G53" s="27">
        <v>26</v>
      </c>
      <c r="H53" s="25" t="s">
        <v>58</v>
      </c>
      <c r="I53" s="26">
        <v>33</v>
      </c>
      <c r="J53" s="27">
        <v>27</v>
      </c>
      <c r="K53" s="25" t="s">
        <v>58</v>
      </c>
      <c r="L53" s="26">
        <v>30</v>
      </c>
      <c r="M53" s="27">
        <v>20</v>
      </c>
      <c r="N53" s="25" t="s">
        <v>58</v>
      </c>
      <c r="O53" s="26">
        <v>40</v>
      </c>
      <c r="P53" s="27">
        <v>20</v>
      </c>
      <c r="Q53" s="25" t="s">
        <v>58</v>
      </c>
      <c r="R53" s="26">
        <v>31</v>
      </c>
      <c r="S53" s="27">
        <v>28</v>
      </c>
      <c r="T53" s="25" t="s">
        <v>58</v>
      </c>
      <c r="U53" s="26">
        <v>37</v>
      </c>
      <c r="V53" s="34">
        <v>17</v>
      </c>
      <c r="W53" s="34">
        <v>20</v>
      </c>
      <c r="X53" s="34">
        <v>3</v>
      </c>
      <c r="Y53" s="34">
        <v>8</v>
      </c>
      <c r="Z53" s="34">
        <v>13</v>
      </c>
      <c r="AA53" s="34">
        <v>14</v>
      </c>
      <c r="AB53" s="34">
        <v>12</v>
      </c>
    </row>
    <row r="54" spans="1:28" ht="19.5" customHeight="1">
      <c r="A54" s="27">
        <v>24</v>
      </c>
      <c r="B54" s="25" t="s">
        <v>58</v>
      </c>
      <c r="C54" s="26"/>
      <c r="D54" s="27"/>
      <c r="E54" s="25" t="s">
        <v>58</v>
      </c>
      <c r="F54" s="26"/>
      <c r="G54" s="27"/>
      <c r="H54" s="25" t="s">
        <v>58</v>
      </c>
      <c r="I54" s="26"/>
      <c r="J54" s="27"/>
      <c r="K54" s="25" t="s">
        <v>58</v>
      </c>
      <c r="L54" s="26"/>
      <c r="M54" s="27"/>
      <c r="N54" s="25" t="s">
        <v>58</v>
      </c>
      <c r="O54" s="26"/>
      <c r="P54" s="27"/>
      <c r="Q54" s="25" t="s">
        <v>58</v>
      </c>
      <c r="R54" s="26"/>
      <c r="S54" s="27"/>
      <c r="T54" s="25" t="s">
        <v>58</v>
      </c>
      <c r="U54" s="26"/>
      <c r="V54" s="34"/>
      <c r="W54" s="34"/>
      <c r="X54" s="34"/>
      <c r="Y54" s="34"/>
      <c r="Z54" s="34"/>
      <c r="AA54" s="34"/>
      <c r="AB54" s="34"/>
    </row>
    <row r="55" spans="1:28" ht="19.5" customHeight="1">
      <c r="A55" s="27">
        <v>25</v>
      </c>
      <c r="B55" s="25" t="s">
        <v>58</v>
      </c>
      <c r="C55" s="26"/>
      <c r="D55" s="27"/>
      <c r="E55" s="25" t="s">
        <v>58</v>
      </c>
      <c r="F55" s="26"/>
      <c r="G55" s="27"/>
      <c r="H55" s="25" t="s">
        <v>58</v>
      </c>
      <c r="I55" s="26"/>
      <c r="J55" s="27"/>
      <c r="K55" s="25" t="s">
        <v>58</v>
      </c>
      <c r="L55" s="26"/>
      <c r="M55" s="27"/>
      <c r="N55" s="25" t="s">
        <v>58</v>
      </c>
      <c r="O55" s="26"/>
      <c r="P55" s="27"/>
      <c r="Q55" s="25" t="s">
        <v>58</v>
      </c>
      <c r="R55" s="26"/>
      <c r="S55" s="27"/>
      <c r="T55" s="25" t="s">
        <v>58</v>
      </c>
      <c r="U55" s="26"/>
      <c r="V55" s="34"/>
      <c r="W55" s="34"/>
      <c r="X55" s="34"/>
      <c r="Y55" s="34"/>
      <c r="Z55" s="34"/>
      <c r="AA55" s="34"/>
      <c r="AB55" s="34"/>
    </row>
    <row r="56" spans="1:28" ht="19.5" customHeight="1">
      <c r="A56" s="27">
        <v>26</v>
      </c>
      <c r="B56" s="25" t="s">
        <v>58</v>
      </c>
      <c r="C56" s="26">
        <v>40</v>
      </c>
      <c r="D56" s="27">
        <v>25</v>
      </c>
      <c r="E56" s="25" t="s">
        <v>58</v>
      </c>
      <c r="F56" s="26">
        <v>39</v>
      </c>
      <c r="G56" s="27">
        <v>27</v>
      </c>
      <c r="H56" s="25" t="s">
        <v>58</v>
      </c>
      <c r="I56" s="26">
        <v>35</v>
      </c>
      <c r="J56" s="27">
        <v>29</v>
      </c>
      <c r="K56" s="25" t="s">
        <v>58</v>
      </c>
      <c r="L56" s="26">
        <v>39</v>
      </c>
      <c r="M56" s="27">
        <v>22</v>
      </c>
      <c r="N56" s="25" t="s">
        <v>58</v>
      </c>
      <c r="O56" s="26">
        <v>39</v>
      </c>
      <c r="P56" s="27">
        <v>25</v>
      </c>
      <c r="Q56" s="25" t="s">
        <v>58</v>
      </c>
      <c r="R56" s="26">
        <v>36</v>
      </c>
      <c r="S56" s="27">
        <v>29</v>
      </c>
      <c r="T56" s="25" t="s">
        <v>58</v>
      </c>
      <c r="U56" s="26">
        <v>32</v>
      </c>
      <c r="V56" s="34">
        <v>18</v>
      </c>
      <c r="W56" s="34">
        <v>1</v>
      </c>
      <c r="X56" s="34">
        <v>5</v>
      </c>
      <c r="Y56" s="34">
        <v>9</v>
      </c>
      <c r="Z56" s="34">
        <v>12</v>
      </c>
      <c r="AA56" s="34">
        <v>11</v>
      </c>
      <c r="AB56" s="34">
        <v>15</v>
      </c>
    </row>
    <row r="57" spans="1:28" ht="19.5" customHeight="1">
      <c r="A57" s="27">
        <v>27</v>
      </c>
      <c r="B57" s="25" t="s">
        <v>58</v>
      </c>
      <c r="C57" s="26"/>
      <c r="D57" s="27"/>
      <c r="E57" s="25" t="s">
        <v>58</v>
      </c>
      <c r="F57" s="26"/>
      <c r="G57" s="27"/>
      <c r="H57" s="25" t="s">
        <v>58</v>
      </c>
      <c r="I57" s="26"/>
      <c r="J57" s="27"/>
      <c r="K57" s="25" t="s">
        <v>58</v>
      </c>
      <c r="L57" s="26"/>
      <c r="M57" s="27"/>
      <c r="N57" s="25" t="s">
        <v>58</v>
      </c>
      <c r="O57" s="26"/>
      <c r="P57" s="27"/>
      <c r="Q57" s="25" t="s">
        <v>58</v>
      </c>
      <c r="R57" s="26"/>
      <c r="S57" s="27"/>
      <c r="T57" s="25" t="s">
        <v>58</v>
      </c>
      <c r="U57" s="26"/>
      <c r="V57" s="34"/>
      <c r="W57" s="34"/>
      <c r="X57" s="34"/>
      <c r="Y57" s="34"/>
      <c r="Z57" s="34"/>
      <c r="AA57" s="34"/>
      <c r="AB57" s="34"/>
    </row>
    <row r="58" spans="1:28" ht="19.5" customHeight="1">
      <c r="A58" s="27">
        <v>28</v>
      </c>
      <c r="B58" s="25" t="s">
        <v>58</v>
      </c>
      <c r="C58" s="26"/>
      <c r="D58" s="27"/>
      <c r="E58" s="25" t="s">
        <v>58</v>
      </c>
      <c r="F58" s="26"/>
      <c r="G58" s="27"/>
      <c r="H58" s="25" t="s">
        <v>58</v>
      </c>
      <c r="I58" s="26"/>
      <c r="J58" s="27"/>
      <c r="K58" s="25" t="s">
        <v>58</v>
      </c>
      <c r="L58" s="26"/>
      <c r="M58" s="27"/>
      <c r="N58" s="25" t="s">
        <v>58</v>
      </c>
      <c r="O58" s="26"/>
      <c r="P58" s="27"/>
      <c r="Q58" s="25" t="s">
        <v>58</v>
      </c>
      <c r="R58" s="26"/>
      <c r="S58" s="27"/>
      <c r="T58" s="25" t="s">
        <v>58</v>
      </c>
      <c r="U58" s="26"/>
      <c r="V58" s="34"/>
      <c r="W58" s="34"/>
      <c r="X58" s="34"/>
      <c r="Y58" s="34"/>
      <c r="Z58" s="34"/>
      <c r="AA58" s="34"/>
      <c r="AB58" s="34"/>
    </row>
    <row r="59" spans="1:28" ht="19.5" customHeight="1">
      <c r="A59" s="27">
        <v>29</v>
      </c>
      <c r="B59" s="25" t="s">
        <v>58</v>
      </c>
      <c r="C59" s="26"/>
      <c r="D59" s="27"/>
      <c r="E59" s="25" t="s">
        <v>58</v>
      </c>
      <c r="F59" s="26"/>
      <c r="G59" s="27"/>
      <c r="H59" s="25" t="s">
        <v>58</v>
      </c>
      <c r="I59" s="26"/>
      <c r="J59" s="27"/>
      <c r="K59" s="25" t="s">
        <v>58</v>
      </c>
      <c r="L59" s="26"/>
      <c r="M59" s="27"/>
      <c r="N59" s="25" t="s">
        <v>58</v>
      </c>
      <c r="O59" s="26"/>
      <c r="P59" s="27"/>
      <c r="Q59" s="25" t="s">
        <v>58</v>
      </c>
      <c r="R59" s="26"/>
      <c r="S59" s="27"/>
      <c r="T59" s="25" t="s">
        <v>58</v>
      </c>
      <c r="U59" s="26"/>
      <c r="V59" s="34"/>
      <c r="W59" s="34"/>
      <c r="X59" s="34"/>
      <c r="Y59" s="34"/>
      <c r="Z59" s="34"/>
      <c r="AA59" s="34"/>
      <c r="AB59" s="34"/>
    </row>
    <row r="60" spans="1:28" ht="19.5" customHeight="1">
      <c r="A60" s="27">
        <v>30</v>
      </c>
      <c r="B60" s="25" t="s">
        <v>58</v>
      </c>
      <c r="C60" s="26"/>
      <c r="D60" s="27"/>
      <c r="E60" s="25" t="s">
        <v>58</v>
      </c>
      <c r="F60" s="26"/>
      <c r="G60" s="27"/>
      <c r="H60" s="25" t="s">
        <v>58</v>
      </c>
      <c r="I60" s="26"/>
      <c r="J60" s="27"/>
      <c r="K60" s="25" t="s">
        <v>58</v>
      </c>
      <c r="L60" s="26"/>
      <c r="M60" s="27"/>
      <c r="N60" s="25" t="s">
        <v>58</v>
      </c>
      <c r="O60" s="26"/>
      <c r="P60" s="27"/>
      <c r="Q60" s="25" t="s">
        <v>58</v>
      </c>
      <c r="R60" s="26"/>
      <c r="S60" s="27"/>
      <c r="T60" s="25" t="s">
        <v>58</v>
      </c>
      <c r="U60" s="26"/>
      <c r="V60" s="34"/>
      <c r="W60" s="34"/>
      <c r="X60" s="34"/>
      <c r="Y60" s="34"/>
      <c r="Z60" s="34"/>
      <c r="AA60" s="34"/>
      <c r="AB60" s="34"/>
    </row>
    <row r="61" spans="1:28" ht="19.5" customHeight="1">
      <c r="A61" s="27">
        <v>31</v>
      </c>
      <c r="B61" s="25" t="s">
        <v>58</v>
      </c>
      <c r="C61" s="26"/>
      <c r="D61" s="27"/>
      <c r="E61" s="25" t="s">
        <v>58</v>
      </c>
      <c r="F61" s="26"/>
      <c r="G61" s="27"/>
      <c r="H61" s="25" t="s">
        <v>58</v>
      </c>
      <c r="I61" s="26"/>
      <c r="J61" s="27"/>
      <c r="K61" s="25" t="s">
        <v>58</v>
      </c>
      <c r="L61" s="26"/>
      <c r="M61" s="27"/>
      <c r="N61" s="25" t="s">
        <v>58</v>
      </c>
      <c r="O61" s="26"/>
      <c r="P61" s="27"/>
      <c r="Q61" s="25" t="s">
        <v>58</v>
      </c>
      <c r="R61" s="26"/>
      <c r="S61" s="27"/>
      <c r="T61" s="25" t="s">
        <v>58</v>
      </c>
      <c r="U61" s="26"/>
      <c r="V61" s="34"/>
      <c r="W61" s="34"/>
      <c r="X61" s="34"/>
      <c r="Y61" s="34"/>
      <c r="Z61" s="34"/>
      <c r="AA61" s="34"/>
      <c r="AB61" s="34"/>
    </row>
    <row r="62" spans="1:28" ht="19.5" customHeight="1">
      <c r="A62" s="27">
        <v>32</v>
      </c>
      <c r="B62" s="25" t="s">
        <v>58</v>
      </c>
      <c r="C62" s="26"/>
      <c r="D62" s="27"/>
      <c r="E62" s="25" t="s">
        <v>58</v>
      </c>
      <c r="F62" s="26"/>
      <c r="G62" s="27"/>
      <c r="H62" s="25" t="s">
        <v>58</v>
      </c>
      <c r="I62" s="26"/>
      <c r="J62" s="27"/>
      <c r="K62" s="25" t="s">
        <v>58</v>
      </c>
      <c r="L62" s="26"/>
      <c r="M62" s="27"/>
      <c r="N62" s="25" t="s">
        <v>58</v>
      </c>
      <c r="O62" s="26"/>
      <c r="P62" s="27"/>
      <c r="Q62" s="25" t="s">
        <v>58</v>
      </c>
      <c r="R62" s="26"/>
      <c r="S62" s="27"/>
      <c r="T62" s="25" t="s">
        <v>58</v>
      </c>
      <c r="U62" s="26"/>
      <c r="V62" s="34"/>
      <c r="W62" s="34"/>
      <c r="X62" s="34"/>
      <c r="Y62" s="34"/>
      <c r="Z62" s="34"/>
      <c r="AA62" s="34"/>
      <c r="AB62" s="34"/>
    </row>
    <row r="63" spans="1:28" ht="19.5" customHeight="1">
      <c r="A63" s="27">
        <v>33</v>
      </c>
      <c r="B63" s="25" t="s">
        <v>58</v>
      </c>
      <c r="C63" s="26"/>
      <c r="D63" s="27"/>
      <c r="E63" s="25" t="s">
        <v>58</v>
      </c>
      <c r="F63" s="26"/>
      <c r="G63" s="27"/>
      <c r="H63" s="25" t="s">
        <v>58</v>
      </c>
      <c r="I63" s="26"/>
      <c r="J63" s="27"/>
      <c r="K63" s="25" t="s">
        <v>58</v>
      </c>
      <c r="L63" s="26"/>
      <c r="M63" s="27"/>
      <c r="N63" s="25" t="s">
        <v>58</v>
      </c>
      <c r="O63" s="26"/>
      <c r="P63" s="27"/>
      <c r="Q63" s="25" t="s">
        <v>58</v>
      </c>
      <c r="R63" s="26"/>
      <c r="S63" s="27"/>
      <c r="T63" s="25" t="s">
        <v>58</v>
      </c>
      <c r="U63" s="26"/>
      <c r="V63" s="34"/>
      <c r="W63" s="34"/>
      <c r="X63" s="34"/>
      <c r="Y63" s="34"/>
      <c r="Z63" s="34"/>
      <c r="AA63" s="34"/>
      <c r="AB63" s="34"/>
    </row>
    <row r="64" spans="1:28" ht="19.5" customHeight="1">
      <c r="A64" s="27">
        <v>34</v>
      </c>
      <c r="B64" s="25" t="s">
        <v>58</v>
      </c>
      <c r="C64" s="26">
        <v>37</v>
      </c>
      <c r="D64" s="27">
        <v>27</v>
      </c>
      <c r="E64" s="25" t="s">
        <v>58</v>
      </c>
      <c r="F64" s="26">
        <v>32</v>
      </c>
      <c r="G64" s="27">
        <v>31</v>
      </c>
      <c r="H64" s="25" t="s">
        <v>58</v>
      </c>
      <c r="I64" s="26">
        <v>37</v>
      </c>
      <c r="J64" s="27">
        <v>32</v>
      </c>
      <c r="K64" s="25" t="s">
        <v>58</v>
      </c>
      <c r="L64" s="26">
        <v>40</v>
      </c>
      <c r="M64" s="27">
        <v>25</v>
      </c>
      <c r="N64" s="25" t="s">
        <v>58</v>
      </c>
      <c r="O64" s="26">
        <v>38</v>
      </c>
      <c r="P64" s="27">
        <v>29</v>
      </c>
      <c r="Q64" s="25" t="s">
        <v>58</v>
      </c>
      <c r="R64" s="26">
        <v>37</v>
      </c>
      <c r="S64" s="27">
        <v>34</v>
      </c>
      <c r="T64" s="25" t="s">
        <v>58</v>
      </c>
      <c r="U64" s="26">
        <v>38</v>
      </c>
      <c r="V64" s="34">
        <v>19</v>
      </c>
      <c r="W64" s="34">
        <v>2</v>
      </c>
      <c r="X64" s="34">
        <v>4</v>
      </c>
      <c r="Y64" s="34">
        <v>10</v>
      </c>
      <c r="Z64" s="34">
        <v>17</v>
      </c>
      <c r="AA64" s="34">
        <v>13</v>
      </c>
      <c r="AB64" s="34">
        <v>18</v>
      </c>
    </row>
    <row r="65" spans="1:28" ht="19.5" customHeight="1">
      <c r="A65" s="27">
        <v>35</v>
      </c>
      <c r="B65" s="25" t="s">
        <v>58</v>
      </c>
      <c r="C65" s="26"/>
      <c r="D65" s="27"/>
      <c r="E65" s="25" t="s">
        <v>58</v>
      </c>
      <c r="F65" s="26"/>
      <c r="G65" s="27"/>
      <c r="H65" s="25" t="s">
        <v>58</v>
      </c>
      <c r="I65" s="26"/>
      <c r="J65" s="27"/>
      <c r="K65" s="25" t="s">
        <v>58</v>
      </c>
      <c r="L65" s="26"/>
      <c r="M65" s="27"/>
      <c r="N65" s="25" t="s">
        <v>58</v>
      </c>
      <c r="O65" s="26"/>
      <c r="P65" s="27"/>
      <c r="Q65" s="25" t="s">
        <v>58</v>
      </c>
      <c r="R65" s="26"/>
      <c r="S65" s="27"/>
      <c r="T65" s="25" t="s">
        <v>58</v>
      </c>
      <c r="U65" s="26"/>
      <c r="V65" s="34"/>
      <c r="W65" s="34"/>
      <c r="X65" s="34"/>
      <c r="Y65" s="34"/>
      <c r="Z65" s="34"/>
      <c r="AA65" s="34"/>
      <c r="AB65" s="34"/>
    </row>
    <row r="66" spans="1:28" ht="19.5" customHeight="1">
      <c r="A66" s="27">
        <v>36</v>
      </c>
      <c r="B66" s="25" t="s">
        <v>58</v>
      </c>
      <c r="C66" s="26">
        <v>38</v>
      </c>
      <c r="D66" s="27">
        <v>30</v>
      </c>
      <c r="E66" s="25" t="s">
        <v>58</v>
      </c>
      <c r="F66" s="26">
        <v>36</v>
      </c>
      <c r="G66" s="27">
        <v>34</v>
      </c>
      <c r="H66" s="25" t="s">
        <v>58</v>
      </c>
      <c r="I66" s="26">
        <v>36</v>
      </c>
      <c r="J66" s="27">
        <v>33</v>
      </c>
      <c r="K66" s="25" t="s">
        <v>58</v>
      </c>
      <c r="L66" s="26">
        <v>37</v>
      </c>
      <c r="M66" s="27">
        <v>28</v>
      </c>
      <c r="N66" s="25" t="s">
        <v>58</v>
      </c>
      <c r="O66" s="26">
        <v>34</v>
      </c>
      <c r="P66" s="27">
        <v>33</v>
      </c>
      <c r="Q66" s="25" t="s">
        <v>58</v>
      </c>
      <c r="R66" s="26">
        <v>38</v>
      </c>
      <c r="S66" s="27">
        <v>35</v>
      </c>
      <c r="T66" s="25" t="s">
        <v>58</v>
      </c>
      <c r="U66" s="26">
        <v>36</v>
      </c>
      <c r="V66" s="34">
        <v>20</v>
      </c>
      <c r="W66" s="34">
        <v>3</v>
      </c>
      <c r="X66" s="34">
        <v>6</v>
      </c>
      <c r="Y66" s="34">
        <v>11</v>
      </c>
      <c r="Z66" s="34">
        <v>14</v>
      </c>
      <c r="AA66" s="34">
        <v>15</v>
      </c>
      <c r="AB66" s="34">
        <v>17</v>
      </c>
    </row>
    <row r="67" spans="1:28" ht="19.5" customHeight="1">
      <c r="A67" s="27">
        <v>37</v>
      </c>
      <c r="B67" s="25" t="s">
        <v>58</v>
      </c>
      <c r="C67" s="26"/>
      <c r="D67" s="27"/>
      <c r="E67" s="25" t="s">
        <v>58</v>
      </c>
      <c r="F67" s="26"/>
      <c r="G67" s="27"/>
      <c r="H67" s="25" t="s">
        <v>58</v>
      </c>
      <c r="I67" s="26"/>
      <c r="J67" s="27"/>
      <c r="K67" s="25" t="s">
        <v>58</v>
      </c>
      <c r="L67" s="26"/>
      <c r="M67" s="27"/>
      <c r="N67" s="25" t="s">
        <v>58</v>
      </c>
      <c r="O67" s="26"/>
      <c r="P67" s="27"/>
      <c r="Q67" s="25" t="s">
        <v>58</v>
      </c>
      <c r="R67" s="26"/>
      <c r="S67" s="27"/>
      <c r="T67" s="25" t="s">
        <v>58</v>
      </c>
      <c r="U67" s="26"/>
      <c r="V67" s="34"/>
      <c r="W67" s="34"/>
      <c r="X67" s="34"/>
      <c r="Y67" s="34"/>
      <c r="Z67" s="34"/>
      <c r="AA67" s="34"/>
      <c r="AB67" s="34"/>
    </row>
    <row r="68" spans="1:28" ht="19.5" customHeight="1">
      <c r="A68" s="27">
        <v>38</v>
      </c>
      <c r="B68" s="25" t="s">
        <v>58</v>
      </c>
      <c r="C68" s="26"/>
      <c r="D68" s="27"/>
      <c r="E68" s="25" t="s">
        <v>58</v>
      </c>
      <c r="F68" s="26"/>
      <c r="G68" s="27"/>
      <c r="H68" s="25" t="s">
        <v>58</v>
      </c>
      <c r="I68" s="26"/>
      <c r="J68" s="27"/>
      <c r="K68" s="25" t="s">
        <v>58</v>
      </c>
      <c r="L68" s="26"/>
      <c r="M68" s="27"/>
      <c r="N68" s="25" t="s">
        <v>58</v>
      </c>
      <c r="O68" s="26"/>
      <c r="P68" s="27"/>
      <c r="Q68" s="25" t="s">
        <v>58</v>
      </c>
      <c r="R68" s="26"/>
      <c r="S68" s="27"/>
      <c r="T68" s="25" t="s">
        <v>58</v>
      </c>
      <c r="U68" s="26"/>
      <c r="V68" s="34"/>
      <c r="W68" s="34"/>
      <c r="X68" s="34"/>
      <c r="Y68" s="34"/>
      <c r="Z68" s="34"/>
      <c r="AA68" s="34"/>
      <c r="AB68" s="34"/>
    </row>
    <row r="69" spans="1:28" ht="19.5" customHeight="1">
      <c r="A69" s="27">
        <v>39</v>
      </c>
      <c r="B69" s="25" t="s">
        <v>58</v>
      </c>
      <c r="C69" s="26"/>
      <c r="D69" s="27"/>
      <c r="E69" s="25" t="s">
        <v>58</v>
      </c>
      <c r="F69" s="26"/>
      <c r="G69" s="27"/>
      <c r="H69" s="25" t="s">
        <v>58</v>
      </c>
      <c r="I69" s="26"/>
      <c r="J69" s="27"/>
      <c r="K69" s="25" t="s">
        <v>58</v>
      </c>
      <c r="L69" s="26"/>
      <c r="M69" s="27"/>
      <c r="N69" s="25" t="s">
        <v>58</v>
      </c>
      <c r="O69" s="26"/>
      <c r="P69" s="27"/>
      <c r="Q69" s="25" t="s">
        <v>58</v>
      </c>
      <c r="R69" s="26"/>
      <c r="S69" s="27"/>
      <c r="T69" s="25" t="s">
        <v>58</v>
      </c>
      <c r="U69" s="26"/>
      <c r="V69" s="34"/>
      <c r="W69" s="34"/>
      <c r="X69" s="34"/>
      <c r="Y69" s="34"/>
      <c r="Z69" s="34"/>
      <c r="AA69" s="34"/>
      <c r="AB69" s="34"/>
    </row>
    <row r="70" spans="1:28" ht="19.5" customHeight="1">
      <c r="A70" s="27">
        <v>40</v>
      </c>
      <c r="B70" s="25" t="s">
        <v>58</v>
      </c>
      <c r="C70" s="26"/>
      <c r="D70" s="27"/>
      <c r="E70" s="25" t="s">
        <v>58</v>
      </c>
      <c r="F70" s="26"/>
      <c r="G70" s="27"/>
      <c r="H70" s="25" t="s">
        <v>58</v>
      </c>
      <c r="I70" s="26"/>
      <c r="J70" s="27"/>
      <c r="K70" s="25" t="s">
        <v>58</v>
      </c>
      <c r="L70" s="26"/>
      <c r="M70" s="27"/>
      <c r="N70" s="25" t="s">
        <v>58</v>
      </c>
      <c r="O70" s="26"/>
      <c r="P70" s="27"/>
      <c r="Q70" s="25" t="s">
        <v>58</v>
      </c>
      <c r="R70" s="26"/>
      <c r="S70" s="27"/>
      <c r="T70" s="25" t="s">
        <v>58</v>
      </c>
      <c r="U70" s="26"/>
      <c r="V70" s="34"/>
      <c r="W70" s="34"/>
      <c r="X70" s="34"/>
      <c r="Y70" s="34"/>
      <c r="Z70" s="34"/>
      <c r="AA70" s="34"/>
      <c r="AB70" s="34"/>
    </row>
    <row r="72" spans="1:28" ht="19.5" customHeight="1">
      <c r="A72" s="81">
        <f>SUM(A31:A66)+SUM(C31:C66)</f>
        <v>1211</v>
      </c>
      <c r="B72" s="81"/>
      <c r="C72" s="81"/>
      <c r="D72" s="81">
        <f>SUM(D31:D66)+SUM(F31:F66)</f>
        <v>820</v>
      </c>
      <c r="E72" s="81"/>
      <c r="F72" s="81"/>
      <c r="G72" s="81">
        <f>SUM(G31:G66)+SUM(I31:I66)</f>
        <v>820</v>
      </c>
      <c r="H72" s="81"/>
      <c r="I72" s="81"/>
      <c r="J72" s="81">
        <f>SUM(J31:J66)+SUM(L31:L66)</f>
        <v>820</v>
      </c>
      <c r="K72" s="81"/>
      <c r="L72" s="81"/>
      <c r="M72" s="81">
        <f>SUM(M31:M66)+SUM(O31:O66)</f>
        <v>820</v>
      </c>
      <c r="N72" s="81"/>
      <c r="O72" s="81"/>
      <c r="P72" s="81">
        <f>SUM(P31:P66)+SUM(R31:R66)</f>
        <v>820</v>
      </c>
      <c r="Q72" s="81"/>
      <c r="R72" s="81"/>
      <c r="S72" s="81">
        <f>SUM(S31:S66)+SUM(U31:U66)</f>
        <v>820</v>
      </c>
      <c r="T72" s="81"/>
      <c r="U72" s="81"/>
      <c r="V72" s="22">
        <f>SUM(V31:V71)</f>
        <v>210</v>
      </c>
      <c r="W72" s="22">
        <f aca="true" t="shared" si="14" ref="W72:AB72">SUM(W31:W71)</f>
        <v>210</v>
      </c>
      <c r="X72" s="22">
        <f t="shared" si="14"/>
        <v>210</v>
      </c>
      <c r="Y72" s="22">
        <f t="shared" si="14"/>
        <v>210</v>
      </c>
      <c r="Z72" s="22">
        <f t="shared" si="14"/>
        <v>210</v>
      </c>
      <c r="AA72" s="22">
        <f t="shared" si="14"/>
        <v>210</v>
      </c>
      <c r="AB72" s="22">
        <f t="shared" si="14"/>
        <v>210</v>
      </c>
    </row>
  </sheetData>
  <sheetProtection/>
  <mergeCells count="17">
    <mergeCell ref="A1:U1"/>
    <mergeCell ref="D25:F25"/>
    <mergeCell ref="G25:I25"/>
    <mergeCell ref="J25:L25"/>
    <mergeCell ref="M25:O25"/>
    <mergeCell ref="X2:AK2"/>
    <mergeCell ref="A25:C25"/>
    <mergeCell ref="P25:R25"/>
    <mergeCell ref="S25:U25"/>
    <mergeCell ref="A26:U26"/>
    <mergeCell ref="A72:C72"/>
    <mergeCell ref="D72:F72"/>
    <mergeCell ref="G72:I72"/>
    <mergeCell ref="J72:L72"/>
    <mergeCell ref="M72:O72"/>
    <mergeCell ref="P72:R72"/>
    <mergeCell ref="S72:U72"/>
  </mergeCells>
  <conditionalFormatting sqref="X4:AK23">
    <cfRule type="cellIs" priority="1" dxfId="0" operator="greaterThan" stopIfTrue="1">
      <formula>1</formula>
    </cfRule>
  </conditionalFormatting>
  <printOptions horizontalCentered="1" vertic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  <headerFooter alignWithMargins="0">
    <oddHeader>&amp;L&amp;"Arial,Gras"&amp;12F.F.P.J.P. - Comité de l'Aveyron&amp;R&amp;"Arial,Gras"&amp;12Journéée des Féminines
à Rodez, le 30 mars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PETANQUE</cp:lastModifiedBy>
  <cp:lastPrinted>2013-03-16T11:35:37Z</cp:lastPrinted>
  <dcterms:created xsi:type="dcterms:W3CDTF">2008-03-23T09:53:53Z</dcterms:created>
  <dcterms:modified xsi:type="dcterms:W3CDTF">2013-03-20T16:23:10Z</dcterms:modified>
  <cp:category/>
  <cp:version/>
  <cp:contentType/>
  <cp:contentStatus/>
</cp:coreProperties>
</file>